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0430" windowHeight="7560" tabRatio="682" activeTab="15"/>
  </bookViews>
  <sheets>
    <sheet name="Sheet1" sheetId="16" r:id="rId1"/>
    <sheet name="Goal1" sheetId="1" r:id="rId2"/>
    <sheet name="Goal 2" sheetId="2" r:id="rId3"/>
    <sheet name="Goal3" sheetId="3" r:id="rId4"/>
    <sheet name="Goal 4" sheetId="4" r:id="rId5"/>
    <sheet name="Goal 5" sheetId="5" r:id="rId6"/>
    <sheet name="Goal6" sheetId="6" r:id="rId7"/>
    <sheet name="Goal 7" sheetId="7" r:id="rId8"/>
    <sheet name="Goal 8" sheetId="8" r:id="rId9"/>
    <sheet name="Goal 9" sheetId="9" r:id="rId10"/>
    <sheet name="Goal 10" sheetId="10" r:id="rId11"/>
    <sheet name="Goal 11" sheetId="11" r:id="rId12"/>
    <sheet name="Goal 12" sheetId="12" r:id="rId13"/>
    <sheet name="GOAL 13" sheetId="13" r:id="rId14"/>
    <sheet name="Goal 15" sheetId="14" r:id="rId15"/>
    <sheet name="Goal 16" sheetId="15" r:id="rId16"/>
  </sheets>
  <definedNames>
    <definedName name="_xlnm._FilterDatabase" localSheetId="12" hidden="1">'Goal 12'!$A$3:$G$42</definedName>
    <definedName name="_xlnm._FilterDatabase" localSheetId="13" hidden="1">'GOAL 13'!$A$2:$G$17</definedName>
    <definedName name="_xlnm.Print_Area" localSheetId="14">'Goal 15'!$A$1:$F$24</definedName>
    <definedName name="_xlnm.Print_Area" localSheetId="1">Goal1!$A$1:$F$85</definedName>
    <definedName name="_xlnm.Print_Area" localSheetId="3">Goal3!$A$1:$H$313</definedName>
    <definedName name="_xlnm.Print_Titles" localSheetId="10">'Goal 10'!$2:$4</definedName>
    <definedName name="_xlnm.Print_Titles" localSheetId="12">'Goal 12'!$3:$3</definedName>
    <definedName name="_xlnm.Print_Titles" localSheetId="2">'Goal 2'!$3:$4</definedName>
    <definedName name="_xlnm.Print_Titles" localSheetId="4">'Goal 4'!$2:$2</definedName>
    <definedName name="_xlnm.Print_Titles" localSheetId="5">'Goal 5'!$2:$2</definedName>
    <definedName name="_xlnm.Print_Titles" localSheetId="8">'Goal 8'!$2:$2</definedName>
    <definedName name="_xlnm.Print_Titles" localSheetId="9">'Goal 9'!$2:$2</definedName>
    <definedName name="_xlnm.Print_Titles" localSheetId="1">Goal1!$1:$3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3" l="1"/>
  <c r="F58" i="13"/>
  <c r="D58" i="13"/>
  <c r="F90" i="12"/>
  <c r="G90" i="12"/>
  <c r="E90" i="12"/>
  <c r="G87" i="8"/>
  <c r="H87" i="8"/>
  <c r="F87" i="8"/>
  <c r="D25" i="7"/>
  <c r="E25" i="7"/>
  <c r="F25" i="7"/>
  <c r="L24" i="15" l="1"/>
  <c r="I24" i="15"/>
  <c r="F24" i="15"/>
  <c r="F22" i="14"/>
  <c r="F21" i="14"/>
  <c r="E21" i="14"/>
  <c r="D21" i="14"/>
  <c r="F15" i="14"/>
  <c r="E15" i="14"/>
  <c r="D15" i="14"/>
  <c r="F14" i="14"/>
  <c r="E14" i="14"/>
  <c r="D14" i="14"/>
  <c r="F13" i="14"/>
  <c r="E13" i="14"/>
  <c r="D13" i="14"/>
  <c r="F12" i="14"/>
  <c r="E12" i="14"/>
  <c r="D12" i="14"/>
  <c r="D23" i="11"/>
  <c r="F21" i="11"/>
  <c r="E21" i="11"/>
  <c r="D21" i="11"/>
  <c r="F18" i="11"/>
  <c r="E18" i="11"/>
  <c r="F17" i="11"/>
  <c r="F6" i="11"/>
  <c r="K44" i="10"/>
  <c r="H44" i="10"/>
  <c r="E44" i="10"/>
  <c r="H46" i="9"/>
  <c r="G46" i="9"/>
  <c r="F46" i="9"/>
  <c r="F11" i="6"/>
  <c r="E11" i="6"/>
  <c r="D11" i="6"/>
  <c r="E74" i="4"/>
  <c r="E72" i="4"/>
  <c r="E80" i="4" s="1"/>
  <c r="E81" i="4" s="1"/>
  <c r="G27" i="4"/>
  <c r="G80" i="4" s="1"/>
  <c r="G81" i="4" s="1"/>
  <c r="F27" i="4"/>
  <c r="F80" i="4" s="1"/>
  <c r="F81" i="4" s="1"/>
  <c r="D23" i="14" l="1"/>
  <c r="E23" i="14"/>
  <c r="F23" i="14"/>
  <c r="F23" i="11"/>
  <c r="E23" i="11"/>
</calcChain>
</file>

<file path=xl/sharedStrings.xml><?xml version="1.0" encoding="utf-8"?>
<sst xmlns="http://schemas.openxmlformats.org/spreadsheetml/2006/main" count="2464" uniqueCount="1455">
  <si>
    <t>Sl.</t>
  </si>
  <si>
    <t>Priority/ Programme/ Sector</t>
  </si>
  <si>
    <t>Interventions/ Activities/ schemes</t>
  </si>
  <si>
    <t>Unit</t>
  </si>
  <si>
    <t>MGNREGA 
(Income Generation)</t>
  </si>
  <si>
    <t>Wage Employment /</t>
  </si>
  <si>
    <t>-</t>
  </si>
  <si>
    <t>NRLM</t>
  </si>
  <si>
    <t>Group Formation</t>
  </si>
  <si>
    <t xml:space="preserve">NULM </t>
  </si>
  <si>
    <t>SRLM/ SHGs
(Income Generation)</t>
  </si>
  <si>
    <t xml:space="preserve">Revolving Fund </t>
  </si>
  <si>
    <t>Skill Development-</t>
  </si>
  <si>
    <t>Infrastruct-ure</t>
  </si>
  <si>
    <t>Housing
(Rural)</t>
  </si>
  <si>
    <t>Lakh Nos.</t>
  </si>
  <si>
    <t>Implementation of PWS (Payjal)</t>
  </si>
  <si>
    <t>Rurban Clusters</t>
  </si>
  <si>
    <t xml:space="preserve">Integrated Cluster Action Plans (ICAPs) </t>
  </si>
  <si>
    <t>Urban Drinking  Water</t>
  </si>
  <si>
    <t>Coverage by PWS</t>
  </si>
  <si>
    <t>Urban Drinking  Water
(AMRUT Programme)</t>
  </si>
  <si>
    <t>Household Coverage  of direct water supply connection</t>
  </si>
  <si>
    <t>Urban Drinking Water</t>
  </si>
  <si>
    <t>Water Suppy LPCD</t>
  </si>
  <si>
    <t>Urban Sanitation (Sewerage)</t>
  </si>
  <si>
    <t>Sewerage Schemes</t>
  </si>
  <si>
    <t>Swachh Bharat Mission
Infrastructure (Rural)</t>
  </si>
  <si>
    <t>Individual Household latrines</t>
  </si>
  <si>
    <t>_</t>
  </si>
  <si>
    <t>Infrastructure Works</t>
  </si>
  <si>
    <t>IV Finance Commission</t>
  </si>
  <si>
    <t>XIV Finanace Commission</t>
  </si>
  <si>
    <t>Animal Husnadry</t>
  </si>
  <si>
    <t>Increase in milk production</t>
  </si>
  <si>
    <t>Increase in egg production</t>
  </si>
  <si>
    <t xml:space="preserve">Increase in horticulture Production </t>
  </si>
  <si>
    <t xml:space="preserve">Promotion of horticultural crops, ornamental and medicinal plants to make small land holdings profitable </t>
  </si>
  <si>
    <t>Horticulture &amp; Food Processing</t>
  </si>
  <si>
    <t xml:space="preserve"> Encourage use of sprinklers, drip for improving water use efficiency (WUE) </t>
  </si>
  <si>
    <t>Use of Polyhouses/ Shadenet houses for increased productivity and better quality</t>
  </si>
  <si>
    <t>Sugar Cane Dep.</t>
  </si>
  <si>
    <t>Foundation Nursery</t>
  </si>
  <si>
    <t>Primary Nursery</t>
  </si>
  <si>
    <t>Seed and soil treatment</t>
  </si>
  <si>
    <t>Number of benificiaries under Insurance Scheme (Fisheries)</t>
  </si>
  <si>
    <t>Number of benificiaries under Insurance Scheme</t>
  </si>
  <si>
    <t>Construction of new pond (Fisheries)</t>
  </si>
  <si>
    <t>Construction of new pond</t>
  </si>
  <si>
    <t xml:space="preserve">Fish seed rearing unit
(Fisheries) </t>
  </si>
  <si>
    <t xml:space="preserve">Fish seed rearing unit </t>
  </si>
  <si>
    <t>Renovation of pond (ha)(Fisheries)</t>
  </si>
  <si>
    <t>Renovation of pond (ha)</t>
  </si>
  <si>
    <t>Moter cycle with ice box (No.) (Fisheries)</t>
  </si>
  <si>
    <t>Moter cycle with ice box (No.)</t>
  </si>
  <si>
    <t>Establishment of fish seed hatcheries  (No.)
(Fisheries)</t>
  </si>
  <si>
    <t>Establishment of fish seed hatcheries  (No.)</t>
  </si>
  <si>
    <t>Construction feed mill (No.)
(Fisheries)</t>
  </si>
  <si>
    <t>Construction feed mill (No.)</t>
  </si>
  <si>
    <t>Construction of solar power aquaculture  (No.) (Fisheries)</t>
  </si>
  <si>
    <t>Construction of solar power aquaculture  (No.)</t>
  </si>
  <si>
    <t>Construction of fishermen houses  (No.)</t>
  </si>
  <si>
    <t>Recirculatory aquaculture system  (No.)</t>
  </si>
  <si>
    <t>Co-Operatives
(Income Generation)</t>
  </si>
  <si>
    <t>Credit facilities</t>
  </si>
  <si>
    <t>Persons</t>
  </si>
  <si>
    <t xml:space="preserve">Construction of Check dam </t>
  </si>
  <si>
    <t xml:space="preserve">Free Boring </t>
  </si>
  <si>
    <t xml:space="preserve">Medium deep boring </t>
  </si>
  <si>
    <t xml:space="preserve">Deep Boring </t>
  </si>
  <si>
    <t>Plantation</t>
  </si>
  <si>
    <t>Increase in Production (Raw silk Prod.)</t>
  </si>
  <si>
    <t>1-Resham Kitand Ke Vikas Ki Yojana 2-Model Chawki Keetpalan Shahtoot Udyan Ki Staphana 3-Tasar Resham Vikas Ki Yojana 4-Eri Resham Vikas Ki Yojana 5-silk samagra (CSS)</t>
  </si>
  <si>
    <t xml:space="preserve"> --</t>
  </si>
  <si>
    <t>Sericulture</t>
  </si>
  <si>
    <t>Skill Upgradation/ Capacity Enhancement</t>
  </si>
  <si>
    <t>Jagrukta Evam Prashikshan Ki Yojana Training of Sericulture Activities-</t>
  </si>
  <si>
    <t>AW Services (ICDS)</t>
  </si>
  <si>
    <t>100% Anganwadis providing SNP to pregnant] lactating women &amp; children below 6 years for 25 days in a month</t>
  </si>
  <si>
    <t>100% indetified non school going adolescent girls receiving supplementary food through AWW</t>
  </si>
  <si>
    <t>Women Welfare</t>
  </si>
  <si>
    <t>Widow Pension</t>
  </si>
  <si>
    <t>Child Protection and Development</t>
  </si>
  <si>
    <t>Child Protection Services Scheme</t>
  </si>
  <si>
    <t>Kisan Evam sarvhit Bima Yojana</t>
  </si>
  <si>
    <t>Social Protection</t>
  </si>
  <si>
    <t>National Family benefit scheme
(Number of Families)</t>
  </si>
  <si>
    <t>NA</t>
  </si>
  <si>
    <t xml:space="preserve"> OBC Students covered by pre and post matric scholarship</t>
  </si>
  <si>
    <t>Prematric Scholarship Scheme</t>
  </si>
  <si>
    <t>Postmatric Scholarship Schemes</t>
  </si>
  <si>
    <t>Postmatric Fee Reimbursement Schemes</t>
  </si>
  <si>
    <t>Assistance for marraiage of Daughters of OBC</t>
  </si>
  <si>
    <t>Assistance for Marriage of Daughters</t>
  </si>
  <si>
    <t>OBC STUDENTS</t>
  </si>
  <si>
    <t xml:space="preserve">"O" Level + CCC Computer Training Programme </t>
  </si>
  <si>
    <t>Construction of Hostel for Boys &amp; Girls</t>
  </si>
  <si>
    <t xml:space="preserve">Divyang Pension 
PwD's
</t>
  </si>
  <si>
    <t>Pension for Disabled @ Rs. 500 perperson, (Rs. 300 CS and Rs. 200 SS), or Rs 500 from SS.</t>
  </si>
  <si>
    <t>Indira Gandhi Old age Pension Scheme</t>
  </si>
  <si>
    <t>Pre matric Scholarship</t>
  </si>
  <si>
    <t>Post matric Scholarship</t>
  </si>
  <si>
    <t>Post matric Free Reimbursment</t>
  </si>
  <si>
    <t>Scheme for provide quality education in Madarsas (SPQEM) (100%)</t>
  </si>
  <si>
    <t>Scheme for Infrastructure Development in Minority institutions. (IDMI) (100%)</t>
  </si>
  <si>
    <t>Multi Sectoral Development Programme for Minorities (60:40%)</t>
  </si>
  <si>
    <t>Using of E-Pariyojana Intigrated Online Software at state level for reporting and deciding the milestone</t>
  </si>
  <si>
    <t>Pre-matric Scholarship Schemes (100%)</t>
  </si>
  <si>
    <t>Online application form and DBT (PFMS) mode money transfer system started in 2014-15</t>
  </si>
  <si>
    <t>Post-matric Scholarship Schemes (100%)</t>
  </si>
  <si>
    <t>Merit-Cum Means Scholarship Schemes (100%)</t>
  </si>
  <si>
    <t>Roads
PMGSY
Infrastruct-ure</t>
  </si>
  <si>
    <t>Rural</t>
  </si>
  <si>
    <t>To Development Road Network</t>
  </si>
  <si>
    <t>Connecting habitations having population more than 250 as per the 2001 census with all weather roads</t>
  </si>
  <si>
    <t>Nil</t>
  </si>
  <si>
    <t>PWD</t>
  </si>
  <si>
    <t>Widening &amp; strengthening of State Highways (SH) upto 2 Lane with Paved Shoulder (10M)</t>
  </si>
  <si>
    <t>To Develop Road Network</t>
  </si>
  <si>
    <t>Widening &amp; strengthening of Major District Roads (MDR) upto 2 Lane (7M)</t>
  </si>
  <si>
    <t>Widening &amp; strengthening of other District Roads (ODR) upto 2 Lane (7M)</t>
  </si>
  <si>
    <t>Construction of Bypasses of Towns having Population more than 50000 as per the census 2011</t>
  </si>
  <si>
    <t>construction of River Bridges,ROBs &amp; Flyovers</t>
  </si>
  <si>
    <t>Renewal of state highways(SH),MDR &amp; ODR (25% Every year)</t>
  </si>
  <si>
    <t>Renewal of Village Roads (VR) (12.5% Every years)</t>
  </si>
  <si>
    <t>General Maintenance of State Highways (SH), Major District Roads (ODR) (Every year)</t>
  </si>
  <si>
    <t>General Maintenance of Village Roads (VR) (Every Year)</t>
  </si>
  <si>
    <t>Energy</t>
  </si>
  <si>
    <t xml:space="preserve">Reduction in energy consumption rate by 10% every year by use of energy efficient technology. </t>
  </si>
  <si>
    <t>Zero Hunger(2)</t>
  </si>
  <si>
    <t>Sl. No.</t>
  </si>
  <si>
    <t>Priority/  Programme/
Sector</t>
  </si>
  <si>
    <t>Interventions/Activities/  Scheme</t>
  </si>
  <si>
    <t>2017-18</t>
  </si>
  <si>
    <t>2018-19</t>
  </si>
  <si>
    <t>2019-20</t>
  </si>
  <si>
    <t>Required Budget  in Lakh</t>
  </si>
  <si>
    <t>Food and Nutritional security of Bundelkhand and Vindhachal</t>
  </si>
  <si>
    <t>Increase in area under kharif cultivation</t>
  </si>
  <si>
    <t>Increase in production under kharif cultivation</t>
  </si>
  <si>
    <t>Mitigation of Anna Pratha through Massive Breed Movement</t>
  </si>
  <si>
    <t>Increase in area under Rabi cultivation</t>
  </si>
  <si>
    <t>increase in production  under Rabi cultivation</t>
  </si>
  <si>
    <t xml:space="preserve">Increase in Agriculture Production  </t>
  </si>
  <si>
    <t>Cereals</t>
  </si>
  <si>
    <t xml:space="preserve">Paddy </t>
  </si>
  <si>
    <t>Jwar</t>
  </si>
  <si>
    <t>Bajra</t>
  </si>
  <si>
    <t>Maize</t>
  </si>
  <si>
    <t>Wheat</t>
  </si>
  <si>
    <t>Barley</t>
  </si>
  <si>
    <t>Other/Small Millets</t>
  </si>
  <si>
    <t>Pulses</t>
  </si>
  <si>
    <t>Urd</t>
  </si>
  <si>
    <t>Moong</t>
  </si>
  <si>
    <t xml:space="preserve">Gram </t>
  </si>
  <si>
    <t>Pea</t>
  </si>
  <si>
    <t>Masur</t>
  </si>
  <si>
    <t>Arhar</t>
  </si>
  <si>
    <t>Foodgrains</t>
  </si>
  <si>
    <t>Oilseeds</t>
  </si>
  <si>
    <t>Til</t>
  </si>
  <si>
    <t>Ground Nut</t>
  </si>
  <si>
    <t>Soyabeen</t>
  </si>
  <si>
    <t>Rape seed Mustard</t>
  </si>
  <si>
    <t>Linseed</t>
  </si>
  <si>
    <t>Sunflower</t>
  </si>
  <si>
    <t>Agri inputs</t>
  </si>
  <si>
    <t>Seeds</t>
  </si>
  <si>
    <t>Breeder</t>
  </si>
  <si>
    <t>Foundation</t>
  </si>
  <si>
    <t>Certified/Quality</t>
  </si>
  <si>
    <t>Fertilizer</t>
  </si>
  <si>
    <t>N</t>
  </si>
  <si>
    <t>P</t>
  </si>
  <si>
    <t>K</t>
  </si>
  <si>
    <t>Bio Fertilizer</t>
  </si>
  <si>
    <t>Vermi-compost</t>
  </si>
  <si>
    <t>Soil Health Card</t>
  </si>
  <si>
    <t>Plant Protection</t>
  </si>
  <si>
    <t>Chemical Pesticides</t>
  </si>
  <si>
    <t>Bio Pesticide</t>
  </si>
  <si>
    <t>Integrated Pest Management</t>
  </si>
  <si>
    <t>Agri implements</t>
  </si>
  <si>
    <t>soil &amp; water conservation</t>
  </si>
  <si>
    <t>problematic Land:</t>
  </si>
  <si>
    <t xml:space="preserve">Degraded problematic  land </t>
  </si>
  <si>
    <t>Agricultural Land</t>
  </si>
  <si>
    <t>Non Agricultural Land</t>
  </si>
  <si>
    <t>water conservation</t>
  </si>
  <si>
    <t>construction &amp; renovation of water bodies</t>
  </si>
  <si>
    <t>construction of check dam</t>
  </si>
  <si>
    <t>sprinkler</t>
  </si>
  <si>
    <t>Per person Availability of fruits</t>
  </si>
  <si>
    <t>Per person availability ofvegetables,tuber(per capita/per annum)</t>
  </si>
  <si>
    <t>egg (Per capita Per annum)</t>
  </si>
  <si>
    <t xml:space="preserve">Meat (Per capita/per annum) </t>
  </si>
  <si>
    <t xml:space="preserve">Fisheries </t>
  </si>
  <si>
    <t>Fisherman Houses @ 1000 houses/year  (in No’s)</t>
  </si>
  <si>
    <t>Blue Revolution</t>
  </si>
  <si>
    <t>Fisheries</t>
  </si>
  <si>
    <t>Fisherman Accidental Insurance Scheme (in No’s)</t>
  </si>
  <si>
    <t xml:space="preserve">Aquaculture has to be given status at par with Agriculture. </t>
  </si>
  <si>
    <t>Policy issue</t>
  </si>
  <si>
    <t>Common Fishery Leasing Policy</t>
  </si>
  <si>
    <t>Establishment of cold chain linkages. (in No’s)</t>
  </si>
  <si>
    <t>Establishment of fish outlet/market. (in No’s)</t>
  </si>
  <si>
    <t>Establishment of Fish Feed Mills/Plants. (in No’s)</t>
  </si>
  <si>
    <t>Promotion ornamental fish production(in No’s)</t>
  </si>
  <si>
    <t>To promote Fish processing technology and value addition of products for income generation and consumer preference. (in No’s)- Mobile Fish Parlour, Kiosk, processing unit etc.</t>
  </si>
  <si>
    <t>State Sector Scheme</t>
  </si>
  <si>
    <t>Extension Activities (Fair, Ghosti, Training, Demonstration, Exposure Visit etc.)</t>
  </si>
  <si>
    <t>Quality seed production by establishing Fish Hatcheries, Nurseries and Seed Rearing Units. (in No’s)</t>
  </si>
  <si>
    <t>a</t>
  </si>
  <si>
    <t>Fish Hatchery</t>
  </si>
  <si>
    <t>b</t>
  </si>
  <si>
    <t>Nursery</t>
  </si>
  <si>
    <t>c</t>
  </si>
  <si>
    <t>Seed Rearing Unit</t>
  </si>
  <si>
    <t>Regular trainings on advancements in Fishery technologies to fish farmers (in No’s)</t>
  </si>
  <si>
    <t>Utilisation of maximum fishery resources for the development of fisheries (Area in Ha)</t>
  </si>
  <si>
    <t>Conservation of natural fish wealth in rivers and development of reservoir fishery through river-ranching and seed stocking programs respectively. (in No’s)</t>
  </si>
  <si>
    <t>Aquaculture development through solar based Power System (in No’s)</t>
  </si>
  <si>
    <t>Adoption of advanced technologies like Cage culture, Pen culture, RAS and Integrated Fish Farming for aquaculture diversification (in No’s)</t>
  </si>
  <si>
    <t>Recirculatiry Aquaculture System (RAS)</t>
  </si>
  <si>
    <t>Blue Revolution/ RKVY</t>
  </si>
  <si>
    <t>Cage Culture in Reservoirs</t>
  </si>
  <si>
    <t>Integrated Fish Farming/Tilapia/FW Prawn/Chitala/PACU etc.</t>
  </si>
  <si>
    <t>Total</t>
  </si>
  <si>
    <t>State Agricutlure policy 2013</t>
  </si>
  <si>
    <t>Increase in per person availability of Milk and Milk Products</t>
  </si>
  <si>
    <t>Promotion of Social Fisheries in Partnership with MNREGA &amp; DMF</t>
  </si>
  <si>
    <t xml:space="preserve">Poshan Vatika by Poor Families </t>
  </si>
  <si>
    <t xml:space="preserve">NFSA </t>
  </si>
  <si>
    <t>Increased Coverage</t>
  </si>
  <si>
    <t>ICDS systems strengthening and nutrition improvement programme (ISSNIP)/ state nutrition mission</t>
  </si>
  <si>
    <t>100% Anganwadis providing SNP to Pregnent, Lactating Women &amp; children below 6 years for minimum of 21 days a month</t>
  </si>
  <si>
    <t>VHND held in all GPs</t>
  </si>
  <si>
    <t>Vyanjan diwas Conducted in all anganwadis centers</t>
  </si>
  <si>
    <t>Skill based training of AWW</t>
  </si>
  <si>
    <t>Training of Gram Pradhans</t>
  </si>
  <si>
    <t>Increased nutrition awareness through demonstration of local receipies impartmentship with SHGs/MS/SRLM</t>
  </si>
  <si>
    <t>Convergence of THR with MBP</t>
  </si>
  <si>
    <t>Piloting of CT/DBT of MBP</t>
  </si>
  <si>
    <t>Double the agricultural productivity and income of farmers.</t>
  </si>
  <si>
    <t>100% Registration of Farmers in  upagriculture.com with the help of PRIs</t>
  </si>
  <si>
    <t xml:space="preserve">Awareness Programme among farmers for intercropping of musturd withautumn Planted sugarcane </t>
  </si>
  <si>
    <t>Increase Value addition and food processing facility across the State</t>
  </si>
  <si>
    <t xml:space="preserve">Promotion of horticultural crops, ornamental and medicinal Plants to makes small landholdings  profitable </t>
  </si>
  <si>
    <t>Prodution of fish to be enhanced by promoting social fisheries and enterpreneurship</t>
  </si>
  <si>
    <t>Productivity enhancement through replacement in seed variety-introduce hybrid and other high yeilding varieties</t>
  </si>
  <si>
    <t>Establishing  seed banks in identified vulnerable areas to save cropped area for required food production</t>
  </si>
  <si>
    <t xml:space="preserve">Extension services </t>
  </si>
  <si>
    <t>Agri Extention</t>
  </si>
  <si>
    <t>Demonstration</t>
  </si>
  <si>
    <t>Training</t>
  </si>
  <si>
    <t>Exibition</t>
  </si>
  <si>
    <t>Seminar</t>
  </si>
  <si>
    <t>Mela</t>
  </si>
  <si>
    <t>Literature/Leaflet/Folder</t>
  </si>
  <si>
    <t>Special Extension Services to women farmers</t>
  </si>
  <si>
    <t>Strengthen Krish Vigyan Kendra(KVK) for dissemination of technical knowhow</t>
  </si>
  <si>
    <t>Revised Extension Programme based on rural participatory approach</t>
  </si>
  <si>
    <t>Increased use of ICT for exetension services</t>
  </si>
  <si>
    <t>Form Commodity Specific Exetension Kiosks on indegenous food,horticulture crops,livestock,poultry,rabbitry,beekeeping,mushroom,medicinal and aromatic plants,sericulture,tea and value addition enterprises</t>
  </si>
  <si>
    <t xml:space="preserve">Enhance per capita milk availability by setting up more units of collection, processing and marketing in rural areas </t>
  </si>
  <si>
    <t>speed up efforts to produce value addition at local level and food processing facility in specific regions</t>
  </si>
  <si>
    <t>Establish E Mandies in all Districts with E NAM</t>
  </si>
  <si>
    <t>Construction of wholesale market ,or mandi at the Tahsil level</t>
  </si>
  <si>
    <t>Cpacitry building and support with storage, processing and marketing facilities of the produce</t>
  </si>
  <si>
    <t>Establish pilot Hath-Paith and animal markets under administrative control of Panchayats</t>
  </si>
  <si>
    <t>Subcontracting of market management to small Farmers Agri -business Consortium (SFAC) and private sector on a pilot basis.</t>
  </si>
  <si>
    <t>Introduce e-trading and unified licencing system</t>
  </si>
  <si>
    <t>Strengthening the infrastructure for markets and marketing</t>
  </si>
  <si>
    <t>Establish fish mandis</t>
  </si>
  <si>
    <t>Suitable arrangement in pulses and oilseeds procurement to avoid adverse impact of its volatile prices.</t>
  </si>
  <si>
    <t>Launch of soil Health improvement Mission for improving the condition of soil on a mission mode</t>
  </si>
  <si>
    <t>Identify  productive and non productive land using remote sencing techniques to protect productive lands from beings used for non agricultural purposes.</t>
  </si>
  <si>
    <t>Forbid the burnning of crop residues to improve soil health and protect the environment</t>
  </si>
  <si>
    <t>Promotion of farm machineries like Reaper Harvester</t>
  </si>
  <si>
    <t>Management of soil, water and environment</t>
  </si>
  <si>
    <t>Establish of soil testing Laboratories for analysing primary , secondary &amp; micro nutrients across the state.</t>
  </si>
  <si>
    <t>Provide soil amendments such as- gysum, paper mill sludge, press mud, etc. at affordable prices to farmers.</t>
  </si>
  <si>
    <t>Provide suitable Incentive/ subsidy for setting up of commercial vermi hatcheries and vermi compost unit on dairy.</t>
  </si>
  <si>
    <t>Train officers at the state level to enable them to incorporate climate change concern in all decision for implementing developmental activities.</t>
  </si>
  <si>
    <t>Identify polluted ground water areas and conduct research on development  of cost effective technoligies for their use.</t>
  </si>
  <si>
    <t>Develop pest and Disease forecasting system for contigent planning and effective diesease management.</t>
  </si>
  <si>
    <t xml:space="preserve"> Encourage on-farm water management practices such as use of Laser Levelling and improved irrigation methods and systems, i.e., use of sprinklers, drip and HDPE pipes for improving water use efficiency (WUE) </t>
  </si>
  <si>
    <t xml:space="preserve">Promote solar pumps in shallow water table areas, especially in eastern parts of Uttar Pradesh and head reaches of canal commands to save energy and operational costs </t>
  </si>
  <si>
    <t xml:space="preserve">Prohibit ground water exploitation for any purpose without prior government approval, particularly for the critical areas </t>
  </si>
  <si>
    <t xml:space="preserve">Promote rain water harvesting within the watershed/village territories to reduce loss of productive soil through erosion </t>
  </si>
  <si>
    <t xml:space="preserve">Promote recharging of ground water in declining ground water and rain-fed areas and recycle harvested water for irrigation purposes </t>
  </si>
  <si>
    <t xml:space="preserve"> Rationalise irrigation rates to improve water use efficiency and minimise wastage of water especially in canal commands </t>
  </si>
  <si>
    <t xml:space="preserve">Initiation of flood control and drainage programmes to manage the water flowing from rivers in Nepal and utilising it for creating reservoirs and generating power </t>
  </si>
  <si>
    <t xml:space="preserve"> Encourage lining of canals to help in reducing the water seepage and water logging </t>
  </si>
  <si>
    <t xml:space="preserve"> Promote bio-drainage and construction of interceptor drains along the canals in seepage zones </t>
  </si>
  <si>
    <t>Transform C3 plants to C4 plants</t>
  </si>
  <si>
    <t xml:space="preserve">Develop system for integrated management of rainwater, surface, and ground water </t>
  </si>
  <si>
    <t>Develop a blue print for sustainable agriculture in the state</t>
  </si>
  <si>
    <t xml:space="preserve"> Increase Seed Replacement Rate (SRR) and Variety Replacement Rate (VRR) </t>
  </si>
  <si>
    <t xml:space="preserve"> Promote private institutions, seed villages and farmer groups for producing certified seeds </t>
  </si>
  <si>
    <t xml:space="preserve"> Form area specific seed producers’ groups </t>
  </si>
  <si>
    <t xml:space="preserve">Establish seed processing units </t>
  </si>
  <si>
    <t>Maintain the genetic diversity of seeds, cultivated plants and farmed and domesticated animals and their related wild species</t>
  </si>
  <si>
    <t>Legal framework for scientific testing of privately bred seeds of various crops before their circulation in the state</t>
  </si>
  <si>
    <t xml:space="preserve"> Implementation of bio-safety rules as per government norms for various genetically modified organisms (GMOs) </t>
  </si>
  <si>
    <t xml:space="preserve">Establish seed bank for flood and drought conditions </t>
  </si>
  <si>
    <t xml:space="preserve"> Compost from crop residues, tree litter and other plant/organic residues </t>
  </si>
  <si>
    <t xml:space="preserve"> Intercropping and cover crops, particularly legumes, which add nutrients, fix nitrogen and pump nutrients to the soil surface </t>
  </si>
  <si>
    <t xml:space="preserve">Use of mulch and green manures (through collection and spread of crop residues, litter from surrounding areas and organic materials) </t>
  </si>
  <si>
    <t xml:space="preserve">Integration of earthworms (vermiculture) or other beneficial organisms and biota into the soil to enhance fertility, organic matter and nutrient recycling </t>
  </si>
  <si>
    <t>Practices for soil fertility/health and nutrient recycling  utilising agricultural biodiversity</t>
  </si>
  <si>
    <t xml:space="preserve"> Elimination or reduction of agrochemicals, especially toxic nematicides that destroy diverse soil biota, organic material and valuable soil organism </t>
  </si>
  <si>
    <t xml:space="preserve">Education </t>
  </si>
  <si>
    <t xml:space="preserve">Modify agricultural education system to equip new graduates with subject competency </t>
  </si>
  <si>
    <t xml:space="preserve">Amendment of State Agriculture University Act on the line of Model Act of ICAR. </t>
  </si>
  <si>
    <t xml:space="preserve">  Link private agriculture colleges with state agriculture universities to improve their quality and standards </t>
  </si>
  <si>
    <t>Target 3.1-Maternal Mortality [Page 1]</t>
  </si>
  <si>
    <t>Goal No</t>
  </si>
  <si>
    <t>Title</t>
  </si>
  <si>
    <t>Desired levels of vision 2030 to be attained by 2024</t>
  </si>
  <si>
    <t>Annual Action Plan to achieve desired target in 2030</t>
  </si>
  <si>
    <t>Required physical Targets 2017-18</t>
  </si>
  <si>
    <t>Required Financial Resources 2017-18</t>
  </si>
  <si>
    <t>Required physical Targets 2018-19</t>
  </si>
  <si>
    <t>Required Financial Resources 2018-19</t>
  </si>
  <si>
    <t>Required physical Targets 2019-20</t>
  </si>
  <si>
    <t>Required Financial Resources 2019-20</t>
  </si>
  <si>
    <t>Goal No-3 Ensure healthy lives and promote well-being for all at all ages</t>
  </si>
  <si>
    <t>3.1 By 2030, reduce the global maternal mortality ratio to less than 70 per 100,000 live births</t>
  </si>
  <si>
    <t>MMR 255*</t>
  </si>
  <si>
    <t>1045.37 Crores (10% increase as per NHM ROP 2016-17)</t>
  </si>
  <si>
    <t>MMR 240*</t>
  </si>
  <si>
    <t>1149.90 Crores (10% increase as per expected NHM ROP 2017-18)</t>
  </si>
  <si>
    <t>MMR 225*</t>
  </si>
  <si>
    <t>1264.9 Crores (10% increase as per expected NHM ROP 2018-19)</t>
  </si>
  <si>
    <t>Action Plan (2017-20)</t>
  </si>
  <si>
    <t>Interdepartmental &amp; intersectoral Coordination</t>
  </si>
  <si>
    <t>Target No-3.2 (Child Health-Immunization) [Page 2]</t>
  </si>
  <si>
    <t>3.2 By 2030, end preventable deaths of newborns and children under 5 years of age, with all countries aiming to reduce neonatal mortality to at least as low as 12 per 1,000 live births and under‑5 mortality to at least as low as 25 per 1,000 live births</t>
  </si>
  <si>
    <t>80 percent</t>
  </si>
  <si>
    <t>355 Crores</t>
  </si>
  <si>
    <t>85 percent</t>
  </si>
  <si>
    <t>425 Crores</t>
  </si>
  <si>
    <t>90 percent</t>
  </si>
  <si>
    <t xml:space="preserve">510 Crores </t>
  </si>
  <si>
    <t>Target No-3.2 (Child Health) [Page 3]</t>
  </si>
  <si>
    <t xml:space="preserve">Under Five Mortality Rate 50,
NMR 29
</t>
  </si>
  <si>
    <t>294.95 Crores</t>
  </si>
  <si>
    <t>Under Five Mortality Rate 47,
NMR 27</t>
  </si>
  <si>
    <t>306.14 Crores</t>
  </si>
  <si>
    <t>Under Five Mortality Rate 44,
NMR 25</t>
  </si>
  <si>
    <t>309.57 Crores</t>
  </si>
  <si>
    <t>Target No-3.3 AIDS &amp; STI/RTI [Page 4]</t>
  </si>
  <si>
    <t>3.3 By 2030, end the epidemics of AIDS, tuberculosis, malaria and neglected tropical diseases and combat hepatitis, water-borne diseases and other communicable diseases</t>
  </si>
  <si>
    <t>(1a) - 50%
(1b) - 80%
(1c) - 10%
(1d) - 60%
(2a) - 60%
(2b) - 40%</t>
  </si>
  <si>
    <t>90 crore</t>
  </si>
  <si>
    <t>(1a) - 60%
(1b) - 82%
(1c) - 15%
(1d) - 70%
(2a) - 70%
(2b) - 50%</t>
  </si>
  <si>
    <t>100 crore</t>
  </si>
  <si>
    <t>(1a) - 70%
(1b) - 85%
(1c) - 20%
(1d) - 80%
(2a) - 80%
(2b) - 60%</t>
  </si>
  <si>
    <t>110 crore</t>
  </si>
  <si>
    <t>Target No-3.3 Tuberculosis [Page 5]</t>
  </si>
  <si>
    <t>Goal No-3
Ensure healthy lives and promote well-being for all at all ages</t>
  </si>
  <si>
    <t>223 Cr</t>
  </si>
  <si>
    <t>246 Cr</t>
  </si>
  <si>
    <t>1.Reduction in the number of TB Deaths by 30% .
2.Reduction in the TB Incidence rate by 25%.
3. Preventive treatment coverage &gt;90% 
 4. 35% TB case notification by private healthcare providers through eNikshay portal</t>
  </si>
  <si>
    <t>270 Cr</t>
  </si>
  <si>
    <t>*As per End TB Strategy endorsed by World Health Assembly</t>
  </si>
  <si>
    <t>Target-3.3 Leprosy [Page 6]</t>
  </si>
  <si>
    <t>Goal No-3</t>
  </si>
  <si>
    <t>Ensure healthy lives and promote well-being for all at all ages</t>
  </si>
  <si>
    <t>PR &lt; 1 /10,000 popn. among 159 blocks</t>
  </si>
  <si>
    <t>Rs. 27 Crore</t>
  </si>
  <si>
    <t>PR &lt; 1 /10,000 popn. among  left 109 blocks</t>
  </si>
  <si>
    <t>Rs. 28 Crore</t>
  </si>
  <si>
    <t xml:space="preserve">PR &lt; 1 /10,000 popn. among  left 55 blocks &amp; zero disability among new paediatric leprosy patients  </t>
  </si>
  <si>
    <t>Rs. 29 Crore</t>
  </si>
  <si>
    <t>Target No-3.3(Communicable Diseases-NVBDCP) [Page 7]</t>
  </si>
  <si>
    <t>District  level API to be brought to less than 1 per 1000 population at risk in API &gt;1 districts Allahabad and Saharnapur. Achieve zero indegenous cases in 71 districts that have API &lt;1</t>
  </si>
  <si>
    <t>18 crores</t>
  </si>
  <si>
    <t>District  level API to be brought to less than 1 per 1000 population at risk in API &gt;1 districts Sonbhadra and Mirzapur. Achieve zero indegenous cases in 71 districts that have API &lt;1</t>
  </si>
  <si>
    <t>16 crores</t>
  </si>
  <si>
    <t>Reduce incidence of Kalaazar to less than 1 at Sub Center level in all 91 blocks. Sureveillance to track, investigate and respond to each case throughout the state</t>
  </si>
  <si>
    <t>Sustain incidence of Kalaazar cases to less than 1 per 10,000  population in all 7 Kalaazar endemic districts</t>
  </si>
  <si>
    <t xml:space="preserve">1.5 crores </t>
  </si>
  <si>
    <t>Sustain incidence of Kalaazar casesm to less than 1 per 10,000  population in all 7 Kalaazar endemic districts</t>
  </si>
  <si>
    <t>1.6 crores</t>
  </si>
  <si>
    <t xml:space="preserve">Microfilariae rate less than 1 percent in all endemic areas of LF endemic districts. </t>
  </si>
  <si>
    <t xml:space="preserve">Pass TAS in 5 more districts </t>
  </si>
  <si>
    <t>9 crores</t>
  </si>
  <si>
    <t>8 crores</t>
  </si>
  <si>
    <t xml:space="preserve">Reduce mortality due to dengue to zero </t>
  </si>
  <si>
    <t>Diagnostic facilities to be established in 13 districts</t>
  </si>
  <si>
    <t>5.75 crores</t>
  </si>
  <si>
    <t xml:space="preserve"> 18 New Sentinel Surveillance Labs to be established </t>
  </si>
  <si>
    <t>6.25 crores</t>
  </si>
  <si>
    <t>Target No-3.3 (Communicable Diseases-JE &amp; AES) [Page 8]</t>
  </si>
  <si>
    <t>1. Reduce the JE positivity to 09% 
2. Reduce AES/JE CFR to 16%
3. JE Vaccination up to 70%</t>
  </si>
  <si>
    <t>68 Crores</t>
  </si>
  <si>
    <t>1. Reduce the JE positivity by 08% 
2. Reduce AES/JE CFR to 14%
3. JE Vaccination up to 75%</t>
  </si>
  <si>
    <t>150 Crores</t>
  </si>
  <si>
    <t>1. Reduce the JE positivity by 07% 
2. Reduce AES/JE CFR to 12%
3. JE Vaccination up to 80%</t>
  </si>
  <si>
    <t>170 Crores</t>
  </si>
  <si>
    <t>Target No-3.3 Rabies [Page 9]</t>
  </si>
  <si>
    <t>1. 60-70% surveillance of animal bite cases.   
2. Training of health personnel for animal bite wound management and post exposure prophylaxis and reporting.</t>
  </si>
  <si>
    <t xml:space="preserve">Rs. 32.55 Crores </t>
  </si>
  <si>
    <t>1. 80-90% surveillance of animal bite cases.
2. Training of health personnel for animal bite wound management and post exposure prophylaxis and reporting.</t>
  </si>
  <si>
    <t xml:space="preserve">Rs. 33.50 Crores </t>
  </si>
  <si>
    <t>1. 100% surveillance of animal bite cases.
2. Training of health personnel for animal bite wound management and post exposure prophylaxis and reporting.</t>
  </si>
  <si>
    <t xml:space="preserve">Rs. 36.00 Crores  </t>
  </si>
  <si>
    <t>Target No-3.3 Disease Surveillance and Outbreak [Page 10]</t>
  </si>
  <si>
    <t>1.  100% reporting from Government sector &amp; at least 35% reporting from Private health facilities on IDSP portal
2. Strengthening of HR, IT &amp;  GIS system for SHOC.
3. DPHL
4.  7 Regional Referal Lab Network (RRLN) situated at Medical Colleges</t>
  </si>
  <si>
    <t>22.00 Crores</t>
  </si>
  <si>
    <t>24.00 Crores</t>
  </si>
  <si>
    <t>27.00 Crores</t>
  </si>
  <si>
    <t xml:space="preserve">Target-3.4-Non-Communicable Diseases [Page 11] </t>
  </si>
  <si>
    <t>3.4 By 2030, reduce by one third premature mortality from non-communicable diseases through prevention and treatment and promote mental health and well-being</t>
  </si>
  <si>
    <t>Running of State NCD CELL</t>
  </si>
  <si>
    <t>1.31 cr.</t>
  </si>
  <si>
    <t>Running of  State NCD CELL</t>
  </si>
  <si>
    <t>Running of  District NCD CELL</t>
  </si>
  <si>
    <t>43.35 cr.</t>
  </si>
  <si>
    <t>Running of District NCD Clinic</t>
  </si>
  <si>
    <t>40.80 cr.</t>
  </si>
  <si>
    <t>39.30 cr.</t>
  </si>
  <si>
    <t>10 new CCU</t>
  </si>
  <si>
    <t>27.85 cr.</t>
  </si>
  <si>
    <t>35.75 cr.</t>
  </si>
  <si>
    <t>43.65 cr.</t>
  </si>
  <si>
    <t>261 New CHC NCD Clinic</t>
  </si>
  <si>
    <t>127.89 cr.</t>
  </si>
  <si>
    <t>243 New CHC NCD Clinic</t>
  </si>
  <si>
    <t>196.20 cr.</t>
  </si>
  <si>
    <t>242 New CHC NCD Clinic</t>
  </si>
  <si>
    <t>266.26 cr.</t>
  </si>
  <si>
    <t>864 new PHC</t>
  </si>
  <si>
    <t>8.61 cr.</t>
  </si>
  <si>
    <t>12.54 cr.</t>
  </si>
  <si>
    <t>16.48 cr.</t>
  </si>
  <si>
    <t>5221 new sub centres</t>
  </si>
  <si>
    <t>39.81 cr.</t>
  </si>
  <si>
    <t>60.44 cr.</t>
  </si>
  <si>
    <t>81.06 cr.</t>
  </si>
  <si>
    <t>Target No-3.4 &amp; 3.5 (Mental Health &amp; Substance Abuse) [Page 12]</t>
  </si>
  <si>
    <t xml:space="preserve">1. District Mental Health Programme (DMHP)
2. State Mental Health Cell (SMHC)
3. State Mental Health Authority (SMHA)
4. Regional Institute of Mental Health &amp; Behavioural Sciences, UP.
5.Strengthening of Mental Hospital of Bareilly &amp; Varanasi.
6. Strengthening of Department of Psychiatry of State Medical Colleges
</t>
  </si>
  <si>
    <t>79 Cr
49 Lakhs
28 Lakh
100 Cr
40 Cr
320 Cr</t>
  </si>
  <si>
    <t>1. District Mental Health Programme (DMHP)
2. State Mental Health Cell (SMHC)
3. State Mental Health Authority (SMHA)
4. Regional Institute of Mental Health &amp; Behavioural Sciences, UP.
5.Strengthening of Mental Hospital of Bareilly &amp; Varanasi.
6.Strengthening of Department of Psychiatry of State Medical Colleges</t>
  </si>
  <si>
    <t>87 Cr
55 lakh
31 lakh
100 Cr
40 Cr
320 Cr</t>
  </si>
  <si>
    <t>96Cr
61 Lakh
34 Lakh
50 Cr
20 Cr
160 Cr</t>
  </si>
  <si>
    <t>Target No-3.6 (Road Traffic Accidents) [Page 13]</t>
  </si>
  <si>
    <t>3.6 By 2020, halve the number of global deaths and injuries from road traffic accidents</t>
  </si>
  <si>
    <t xml:space="preserve">1.To establish 3 Trauma Centre at district Head Quarter.
</t>
  </si>
  <si>
    <t xml:space="preserve">5.1 Cr
</t>
  </si>
  <si>
    <t>Target No-3.7 Family Planning [Page 14]</t>
  </si>
  <si>
    <t>Goal No.</t>
  </si>
  <si>
    <t>Required Physical Targets 2016-17</t>
  </si>
  <si>
    <t>Required Financial Resources 2016-17</t>
  </si>
  <si>
    <t>Required Physical Targets 2017-18</t>
  </si>
  <si>
    <t>Required Physical Targets 2018-19</t>
  </si>
  <si>
    <t>Goal No. 3</t>
  </si>
  <si>
    <t>To achieve overall goal</t>
  </si>
  <si>
    <t>181.4 Crores</t>
  </si>
  <si>
    <t>Approach to achieve overall goal</t>
  </si>
  <si>
    <t>199.53 Crores</t>
  </si>
  <si>
    <t>219.5 Crores</t>
  </si>
  <si>
    <t>Target No-3.8 (Establishment of New Infrastructure) [Page 15]</t>
  </si>
  <si>
    <t>Required Financial Resources 2017-18
(establish/
Equipment &amp; H.R.)</t>
  </si>
  <si>
    <t>Required Financial Resources 2018-19
(establish/
Equipment &amp; H.R.)</t>
  </si>
  <si>
    <t>Required physical 
Targets
2019-20</t>
  </si>
  <si>
    <t>Required Financial Resources 2019-20
(establish/
Equipment &amp; H.R.)</t>
  </si>
  <si>
    <t>3.8 Achieve universal health coverage, including financial risk protection, access to quality essential health-care services and access to safe, effective, quality and affordable essential medicines and vaccines for all</t>
  </si>
  <si>
    <t xml:space="preserve">1 Increase bed capacity of 1 Divisional Hospital by 200 Number.
2. To increase bed capacity of 4 district hospitals by 100 number.
3.To establish 3 Plastic &amp; Burn unit at district head quarters.
4. To establish 30 beded 52 Maternal &amp; Child Wing at Block Head Quarter
5- CHC-18
6-Dialysis Units-5
7-ICU/ICCU-5
</t>
  </si>
  <si>
    <t>18 Cr
40 Cr
5.1 Cr
156 Cr
270 Crores
Rs 10 Crores
Rs 10 Crores</t>
  </si>
  <si>
    <t xml:space="preserve">1 To increase bed capacity of 1Divisional Hospital by 200 Number.
2. To increase bed capacity of 4 district hospitals by 100 number.
3.To establish 3 Plastic &amp; Burn unit at district head quarters.
4.To establish 30 beded 52 Maternal &amp; Child Wing at Block Head Quarter.
5-CHC-18
6-Dialysis Unit-5
7-ICU/ICCU-5
</t>
  </si>
  <si>
    <t>18 Cr
40 Cr
5.1 Cr
156 Cr
Rs 270 Crores
Rs 10 Crores
Rs 10 Crores</t>
  </si>
  <si>
    <t>1 To increase bed capacity of 1Divisional Hospital by 200 Number.
2. To increase bed capacity of 4 district hospitals by 100 number.
3.To establish 3 Plastic &amp; Burn unit at district head quarters.
4.To establish 30 beded 52 Maternal &amp; Child Wing at Block Head Quarter.
5-CHC-18
6-Dialysis Unit-5
7-ICU/ICCU-5</t>
  </si>
  <si>
    <t xml:space="preserve">18 Cr
40 Cr
5.1 Cr
156 Cr
Rs 270 Crores
Rs 10 Crores
Rs 10 Crores
</t>
  </si>
  <si>
    <t>Target No-3.8 Community Health Centres &amp; Primary Health Centres [Page 16]</t>
  </si>
  <si>
    <t>84 CHC
195 PHC</t>
  </si>
  <si>
    <t>Rs 515.76 Cr for CHC &amp; 282.75 Cr for PHC</t>
  </si>
  <si>
    <t>84 CHC &amp; 195 PHC</t>
  </si>
  <si>
    <t>Urban Health Target No-3.8 [Page 17]</t>
  </si>
  <si>
    <t>Establishment of 80 new UPHCs &amp; 9 new UCHCs</t>
  </si>
  <si>
    <t>Rs 186.15 Crores</t>
  </si>
  <si>
    <t>Target No-3.8 Health Sub Centres [Page 18]</t>
  </si>
  <si>
    <t>1100 sub-centres</t>
  </si>
  <si>
    <t>146.30 crores</t>
  </si>
  <si>
    <t>160.93 crores</t>
  </si>
  <si>
    <t>176.99 crores</t>
  </si>
  <si>
    <t xml:space="preserve">Target No-3.8 Essential Medicines &amp; Vaccines [Page 19] </t>
  </si>
  <si>
    <t>No physical targets. Procurement is being and will be done as and when the requirement is raised by the respective sections in the Department.</t>
  </si>
  <si>
    <t>15% of health facilities in all districts are targeted to be covered</t>
  </si>
  <si>
    <t>5.0 Crores</t>
  </si>
  <si>
    <t xml:space="preserve">25% (10% increment) of health facilities in all districts are targeted to be covered </t>
  </si>
  <si>
    <t xml:space="preserve">35% (10% increment) of health facilities in all districts are targeted to be covered </t>
  </si>
  <si>
    <t>Target No-3.8 (Information Technology) Department of Medical Health &amp; Family Welfare, UP, SDG-2030/Strategy-2024/Action Plan-2017-2020</t>
  </si>
  <si>
    <t>Regular employees</t>
  </si>
  <si>
    <t>Rs. 50 crores</t>
  </si>
  <si>
    <t>Contractual employees</t>
  </si>
  <si>
    <t>District Hospitals</t>
  </si>
  <si>
    <t>Block level facilities</t>
  </si>
  <si>
    <t>PHCs</t>
  </si>
  <si>
    <t>all DDOs</t>
  </si>
  <si>
    <t>District &amp; Block level facilities</t>
  </si>
  <si>
    <t>All works</t>
  </si>
  <si>
    <t>upto District level</t>
  </si>
  <si>
    <t>5,00,000 in PDIS</t>
  </si>
  <si>
    <t>5,00,000</t>
  </si>
  <si>
    <t>10,00,000</t>
  </si>
  <si>
    <t>upto Block level</t>
  </si>
  <si>
    <t>Upto PHC level</t>
  </si>
  <si>
    <t>5 District Hospitals</t>
  </si>
  <si>
    <t>20 District Hospitals</t>
  </si>
  <si>
    <t>30 District Hospitals</t>
  </si>
  <si>
    <t>50 District Hospitals</t>
  </si>
  <si>
    <t>89 District Hospitals</t>
  </si>
  <si>
    <t>All</t>
  </si>
  <si>
    <t>upto AD Office</t>
  </si>
  <si>
    <t>upto CMO Office</t>
  </si>
  <si>
    <t>Upto District Hospitals</t>
  </si>
  <si>
    <t>Secretariat</t>
  </si>
  <si>
    <t>Secretariat and DG level</t>
  </si>
  <si>
    <t>AD, CMO and District level</t>
  </si>
  <si>
    <t>200 Block facilities</t>
  </si>
  <si>
    <t>Secretariat,DG office and 5 District Hospitals</t>
  </si>
  <si>
    <t>AD Offices, 20 CMOS and 20 District Hospitals</t>
  </si>
  <si>
    <t>30 CMOs and 30 District Hospitals</t>
  </si>
  <si>
    <t xml:space="preserve">Quality Assurance Target No-3.8 </t>
  </si>
  <si>
    <t>NA*</t>
  </si>
  <si>
    <t xml:space="preserve">1. Entry level accreditation of 70 hospitals
2. Final level Accreditation of 20 hospitals
3. Entry level accreditation of 100 PHC &amp; CHC
3. Improving the hospital infra structure as per the Standard guidelines and National Building Code. 
4. Installation of fire safety equipements.
5. Acquiring mandatory legal compliances through coordination with concerned departments.   
6. 50% Online reporting of diagnostic tests. 
7. Initiation of integrated Hospital Management System at all the  facilities. 
8. Capacity building of healthcare providers through continuous training. </t>
  </si>
  <si>
    <t>2. Progressive level Accreditation of 5 hospitals</t>
  </si>
  <si>
    <t>Target No-3.8 Eye Care [Page No 22]</t>
  </si>
  <si>
    <t>12 Lakh Cataract Operation</t>
  </si>
  <si>
    <t>60.00 Cr.</t>
  </si>
  <si>
    <t>3.50 lakh Free Spectacles Children and Old persons</t>
  </si>
  <si>
    <t>10.50 Cr</t>
  </si>
  <si>
    <t>2000 Cornea Plantation</t>
  </si>
  <si>
    <t>0.60 Cr.</t>
  </si>
  <si>
    <t>0.15 Surgeries Surgeries of Other eye  diseases</t>
  </si>
  <si>
    <t>4.50 Cr</t>
  </si>
  <si>
    <t xml:space="preserve">New posts of 50 Eye Surgeons </t>
  </si>
  <si>
    <t>3.60 Cr.</t>
  </si>
  <si>
    <t>New Eye OTs= 5</t>
  </si>
  <si>
    <t>5.00 Cr.</t>
  </si>
  <si>
    <t>New Eye OTs=5</t>
  </si>
  <si>
    <t>5 Set of New Equipments with maintenance</t>
  </si>
  <si>
    <t>2.00 Cr.</t>
  </si>
  <si>
    <t>100 posts of Optomettists</t>
  </si>
  <si>
    <t>E-Vision Centres at CHC's</t>
  </si>
  <si>
    <t>10.00 Cr.</t>
  </si>
  <si>
    <t>100 E-Vision Centres at CHC's</t>
  </si>
  <si>
    <t xml:space="preserve">10 MMOMU </t>
  </si>
  <si>
    <t>3.00 Cr</t>
  </si>
  <si>
    <t>102.80 Cr</t>
  </si>
  <si>
    <t>Target No-3.8 Deafness &amp; ENT set up [Page No 23]</t>
  </si>
  <si>
    <t>13.75 Crore</t>
  </si>
  <si>
    <t>18.75 Crore</t>
  </si>
  <si>
    <t>24.25 crore</t>
  </si>
  <si>
    <t>Target-3.8 Iodine Deficiency Disorder [Page No 24]</t>
  </si>
  <si>
    <t xml:space="preserve">Required Financial Resources 2017-18 </t>
  </si>
  <si>
    <t>DMHP</t>
  </si>
  <si>
    <t>79 Cr</t>
  </si>
  <si>
    <t>87 Cr</t>
  </si>
  <si>
    <t>96 Cr</t>
  </si>
  <si>
    <t>SMHC</t>
  </si>
  <si>
    <t>49 Lac</t>
  </si>
  <si>
    <t>55 Lac</t>
  </si>
  <si>
    <t>61 Lac</t>
  </si>
  <si>
    <t>SMHA</t>
  </si>
  <si>
    <t>28 Lac</t>
  </si>
  <si>
    <t>31 Lac</t>
  </si>
  <si>
    <t>34 Lac</t>
  </si>
  <si>
    <t>RIMHBSUP</t>
  </si>
  <si>
    <t>100 Cr</t>
  </si>
  <si>
    <t>50 Cr</t>
  </si>
  <si>
    <t>Strengthening of Mental Hospital Bareilly &amp; Varanasi</t>
  </si>
  <si>
    <t>40 Cr</t>
  </si>
  <si>
    <t>20 Cr</t>
  </si>
  <si>
    <t>To cover all 75 districts upto District Hospitals &amp; CHC level</t>
  </si>
  <si>
    <t>Target 3.8 Healthcare of the Elderly [Page No. 26]</t>
  </si>
  <si>
    <t>Target 3.8.  Achieve universal health coverage, including financial risk protection, access to quality essential health-care services and access to safe, effective, quality and affordable essential medicines and vaccines for all</t>
  </si>
  <si>
    <t>20  new Geriatric Clinics</t>
  </si>
  <si>
    <t>66.57 cr.</t>
  </si>
  <si>
    <t>20  new Geriatric Clinic</t>
  </si>
  <si>
    <t>84.45 cr.</t>
  </si>
  <si>
    <t>Running of 75 Geriatric Clinic</t>
  </si>
  <si>
    <t>67.05 cr.</t>
  </si>
  <si>
    <t>20  new Geriatric Wards</t>
  </si>
  <si>
    <t>20  new Geriatric Ward</t>
  </si>
  <si>
    <t>Running of 75 Geriatric Ward</t>
  </si>
  <si>
    <t>265 New CHC NCD Clinics</t>
  </si>
  <si>
    <t>242 New CHC NCD Clinics</t>
  </si>
  <si>
    <t>1095 new PHCs</t>
  </si>
  <si>
    <t>1095 new PHC</t>
  </si>
  <si>
    <t>1094 new PHCs</t>
  </si>
  <si>
    <t>6057 new sub centres</t>
  </si>
  <si>
    <t>Target-3.9 Fluorosis [Page No 27]</t>
  </si>
  <si>
    <t xml:space="preserve">4 Districts </t>
  </si>
  <si>
    <t>3  Crores</t>
  </si>
  <si>
    <t>3 District</t>
  </si>
  <si>
    <t>6.5 Crores</t>
  </si>
  <si>
    <t>3 Districts</t>
  </si>
  <si>
    <t xml:space="preserve">1 Unit </t>
  </si>
  <si>
    <t>10 crores</t>
  </si>
  <si>
    <t>1 unit</t>
  </si>
  <si>
    <t>2 crores</t>
  </si>
  <si>
    <t>Target No-3.9 Reducing pollution &amp; contamination [Page No 28]</t>
  </si>
  <si>
    <t>3.9 By 2030, substantially reduce the number of deaths and illnesses from hazardous chemicals and air, water and soil pollution and contamination</t>
  </si>
  <si>
    <t>Approx. 30 Cr</t>
  </si>
  <si>
    <t>Approx. 31.5 Cr</t>
  </si>
  <si>
    <t>33 Cr</t>
  </si>
  <si>
    <t>10% mercury phase-out from hospitals</t>
  </si>
  <si>
    <t>No additional budget</t>
  </si>
  <si>
    <t>30% mercury phase-out from hospitals</t>
  </si>
  <si>
    <t>50% mercury phase-out from hospitals</t>
  </si>
  <si>
    <t>1. Initiate process in 5 KAVAL towns for solid waste collection, treatment &amp; disposal.               2. Availability of financial resources for the same.                    3. Contracting services of private parties for collection, treatment &amp; disposal of waste in selected areas.</t>
  </si>
  <si>
    <t>1. Initiate process in 5 additional towns for solid waste collection, treatment &amp; disposal.               2. Availability of financial resources for the same.                    3. Contracting services of private parties for collection, treatment &amp; disposal of waste in selected areas.</t>
  </si>
  <si>
    <t>1. Establish process in 5 KAVAL towns and Initiate process in 5 additional towns for solid waste collection, treatment &amp; disposal.               2. Availability of financial resources for the same.                    3. Contracting services of private parties for collection, treatment &amp; disposal of waste in selected areas.</t>
  </si>
  <si>
    <t>1. Ensuring that atleast 10% industrial effluents are treated before discharge in water bodies. 2. Ensure sewage outlet into 5% water bodies have installed STPs. 3. Map all land types and develop benchmark for fertiliser application on agricultural land. 4. Promote and build capacity for use of organic fertilisers. 5. Promote bunding on agricultural land to reduce run-off. 6. Ensure all new polluting projects are established only after getting environmental clearance.</t>
  </si>
  <si>
    <t>1. Ensuring that additional 10% industrial effluents are treated before discharge in water bodies. 2. Ensure sewage outlet into additional 5% water bodies have installed STPs. 3. Map all land types and develop benchmark for fertiliser application on agricultural land. 4. Promote and build capacity for use of organic fertilisers. 5. Promote bunding on agricultural land to reduce run-off. 6. Ensure all new polluting projects are established only after getting environmental clearance.</t>
  </si>
  <si>
    <t>1. Establishment of effective monitoring mechanisms.        2. Ensuring all new polluting projects are established only after getting environmental clearance.              3. Ensuring effective control over 10% open burning of agricultural residue and exploring alternative use of the same.        4. Ensuring effective implementation of Vehicular Pollution Control norms on 10% new vehicles and 50% old vehicular fleet phase-out.</t>
  </si>
  <si>
    <t>1. Establishment of effective monitoring mechanisms.        2. Ensuring all new polluting projects are established only after getting environmental clearance.              3. Ensuring effective control over additional 10% open burning of agricultural residue and exploring alternative use of the same.        4. Ensuring effective implementation of Vehicular Pollution Control norms on additional 10% new vehicles and remaining 50% old vehicular fleet phase-out.</t>
  </si>
  <si>
    <t>1. Establishment of effective monitoring mechanisms.        2. Ensuring all new polluting projects are established only after getting environmental clearance.              3. Ensuring effective control over additional 10% open burning of agricultural residue and exploring alternative use of the same.        4. Ensuring effective implementation of Vehicular Pollution Control norms on additional 10% new vehicles and any remaining old vehicular fleet phase-out.</t>
  </si>
  <si>
    <t>1. Establishment of effective monitoring mechanisms.        2. Ensuring all new polluting projects are established only after getting environmental clearance.              3. Ensuring coverage of 20% establishments for hazardous chemicals collection, treatment, storage &amp; disposal facilities.</t>
  </si>
  <si>
    <t>1. Establishment of effective monitoring mechanisms.        2. Ensuring all new polluting projects are established only after getting environmental clearance.              3. Ensuring coverage of additional 10% establishments for hazardous chemicals collection, treatment, storage &amp; disposal facilities.</t>
  </si>
  <si>
    <t>Action Plan (2017-2020)</t>
  </si>
  <si>
    <t xml:space="preserve">1. Operationalise contract for collection, transportation, treatment &amp; disposal of BMW from hospitals. 
2. Ensure that 70% hospitals are authorised by UPPCB for biomedical waste generation and management. 
3. Design and implement IT and Management Information System tools for strengthening monitoring and reporting mechanisms.
4. Ensure atleast50% of mercury containing equipment are phased-out from hospitals
5. Ensuring all new pollution causing projects obtain environmental clearance before establishment. 
6. Establish system of solid waste collection, treatment &amp; disposal in 5 KAVAL towns and initiate process in 5 additional towns.
7. Ensuring that atleast 30% industrial effluents are treated before discharge in water bodies. 
8. Ensure sewage outlet into 15% water bodies have installed STPs. 
9. Map all land types and develop benchmark for fertiliser application on agricultural land, promote use of organic fertilisers, and promote bunding on agricultural land to reduce run-off. 
10. Ensure effective control over at least 30% open burning of agricultural residue and exploring alternative use of the same.        
11. Ensuring effective implementation of Vehicular Pollution Control norms on atleast 30% new vehicles and any remaining old vehicular fleet phase-out.
12. Ensure that coverage of at least 30% establishments for hazardous chemicals collection, treatment, storage &amp; disposal facilities.
</t>
  </si>
  <si>
    <t>Tobacco Control 3.a</t>
  </si>
  <si>
    <t>3.a Strengthen the implementation of the World Health Organization Framework Convention on Tobacco Control in all countries, as appropriate</t>
  </si>
  <si>
    <t xml:space="preserve">1. Estabilishment of 75 District Tobacco Control Cell. 
2. 5250  Schools Programmes.
3. Estabilishment of 75 District Tobacco cessation Centres.
4. Contitution of 75 District level Coordination Committees.
5. Constitution of 75 Enforcement Squads.
6.  75 Trainings for ASHA &amp; USHA.
7. 75 District Level coordination committee Meetings. 
8. 75 Roientation of law enforcers. 
9. 75 district level advocacy workshops. 
10. 75 meetings of Enforcement Squad.
11.  Conduction of 3744 FGDs including 25 % Urban Slums.
</t>
  </si>
  <si>
    <t>36.31 Crores</t>
  </si>
  <si>
    <t xml:space="preserve"> 1. Focus Group Discussion (52 per Districts per Year) including 50 % urban slums. 
2. Pradhan Sensitizational Workshops (10 Villeges per District per year). 
4.  ASHA &amp; USHA Trainings (1 Training per District per year). 
5. 600 District level coordination Committees Meetings .
6. 150 Orientation of Law Enforcers . 
7. 75 District level Advocacy Workshops.,
8. 300 Enfrocement Squad Meetings.
9. 7500 School Programmes.   
10. 150  Media Sensitization workshops.
11. 300 NGO Sensitization workshops
</t>
  </si>
  <si>
    <t>39.94 Crores</t>
  </si>
  <si>
    <t xml:space="preserve">1. Focus Group Discussions;(52 FGD per District per year) including 75 % urban Slums.
2. 1500 Sensitizational Wor;kshops for Gram Pradhan. 
3. 75 Training Programmes for ASHAs. 
4. 150 Media Sensitization workshops. 
5. 300 NGO Sensitization Workshops. ..
6. 900 District Level Coordination Committee'meetings. 7. 150 Orientation of Law enforcers. 
8. 75 District Level Advocacy Workshops. 
9. 300 Meetings of Enforcement Squad. 10. 7500 School Programmes. </t>
  </si>
  <si>
    <t>43.94 Crores</t>
  </si>
  <si>
    <t>Target No-3.c  Training</t>
  </si>
  <si>
    <t>Required physical Targest 2017-18</t>
  </si>
  <si>
    <t>Required Financial Resources</t>
  </si>
  <si>
    <t>Required physical Targest 2018-19</t>
  </si>
  <si>
    <t>Required physical Targest 2019-20</t>
  </si>
  <si>
    <t>3.c Substantially increase health financing and the recruitment, development, training and retention of the health workforce in developing countries, especially in least developed countries and small island developing States</t>
  </si>
  <si>
    <t>For training under different scheme in hospitals and under CMOs</t>
  </si>
  <si>
    <t>1.96 Crores</t>
  </si>
  <si>
    <t>For training under different schemes in hospital and under CMOs</t>
  </si>
  <si>
    <t>2.14 Crores</t>
  </si>
  <si>
    <t>For  training under different schemes in hospital under CMOs</t>
  </si>
  <si>
    <t>2.37 Crores</t>
  </si>
  <si>
    <t>Sl.No</t>
  </si>
  <si>
    <t>Priority/Programm/ Sector</t>
  </si>
  <si>
    <t>Intervantion/Activities/Schemes</t>
  </si>
  <si>
    <t>Requared Budget (in Lakhs)</t>
  </si>
  <si>
    <t>Goal No: 4 (Quality Education)- Basic/SSA</t>
  </si>
  <si>
    <t>Access</t>
  </si>
  <si>
    <t>NER in primary (General/SC/ST Girl/Minority)</t>
  </si>
  <si>
    <t>As per PAB Approval</t>
  </si>
  <si>
    <t>NER in upper primary (General/SC/ST Girl/Minority)</t>
  </si>
  <si>
    <t>Density of primary schools per ten square km</t>
  </si>
  <si>
    <t>Density of uppere primary schools per ten square km</t>
  </si>
  <si>
    <t>Transistion rate of students from Primary to Upper Primary</t>
  </si>
  <si>
    <t>Drop out ratio at Upper Primary Level (Boys/girls/SCe/STs/Minorities)</t>
  </si>
  <si>
    <t>Drop out ratio at  Primary Level (Boys/girls/SCe/STs/Minorities)</t>
  </si>
  <si>
    <t>Drop out ratio at  elementary Level (Boys/girls/SCe/STs/Minorities)</t>
  </si>
  <si>
    <t>%age of schools which are disabled friendly</t>
  </si>
  <si>
    <t>No. of Kasturba Gandhi Balika Vidyalaya</t>
  </si>
  <si>
    <t xml:space="preserve">Quality </t>
  </si>
  <si>
    <t>Student Teacher Ratio</t>
  </si>
  <si>
    <t xml:space="preserve">Any other </t>
  </si>
  <si>
    <t>Goal No: 4 (Quality Education)- RMSA (Secondary Education)</t>
  </si>
  <si>
    <t>Increase in  Access</t>
  </si>
  <si>
    <t>Opening of 2000 new schools</t>
  </si>
  <si>
    <t>no</t>
  </si>
  <si>
    <t>One English medium school in every district</t>
  </si>
  <si>
    <t>Transition</t>
  </si>
  <si>
    <t>Transition from UPS to Secondary</t>
  </si>
  <si>
    <t>Remedial Education for 45000 students</t>
  </si>
  <si>
    <t>Teacher recruitment</t>
  </si>
  <si>
    <t>Life skill education for girls</t>
  </si>
  <si>
    <t>Career Counselling in schools</t>
  </si>
  <si>
    <t>Teachers Training</t>
  </si>
  <si>
    <t>Vocational Education at Secondary Level for 45000 students</t>
  </si>
  <si>
    <t>Goal No: 4 (Quality Education)( Skill upgration</t>
  </si>
  <si>
    <t xml:space="preserve">Skill Upgrading </t>
  </si>
  <si>
    <t>BADP,MSDP,SSDF,BOCW,SCA To SCSP,DDUGKY,PMKVY</t>
  </si>
  <si>
    <t>Goal No: 4 (Quality Education)- Backward  Class welfare</t>
  </si>
  <si>
    <t>%age of children OBC Student covered by scholarship pre and post matric</t>
  </si>
  <si>
    <t>pre metric scholarship</t>
  </si>
  <si>
    <t>Post matric scholarship</t>
  </si>
  <si>
    <t>Post matric fee Rembersment</t>
  </si>
  <si>
    <t>Goal No: 4 (Quality Education)- Minority Class welfare</t>
  </si>
  <si>
    <t>Scheme for provide quality education in Madarsas. (SPQEM) (100%)</t>
  </si>
  <si>
    <t>Online application form and online DBT (PFMS )mode money transfer system started in 2014-15</t>
  </si>
  <si>
    <t>Pre Metric Scholarship Scheme</t>
  </si>
  <si>
    <t>Post Metric  Scholarship and Fee Reimbursment Scheme</t>
  </si>
  <si>
    <t>Good-Work Rewards for Madarsa Teachers</t>
  </si>
  <si>
    <t>pre- examination coaching scheme for medical/engineering students</t>
  </si>
  <si>
    <t>Madarsas Mini ITI</t>
  </si>
  <si>
    <t xml:space="preserve">Salary Payment made to madarsa's teacher / staffthrough NEFT </t>
  </si>
  <si>
    <t>Goal No:4 (Quality Education) ICDS</t>
  </si>
  <si>
    <t>ECCE</t>
  </si>
  <si>
    <t>Coverage</t>
  </si>
  <si>
    <t>% of Functional ECCE Centers</t>
  </si>
  <si>
    <t>Goal No:4  (Quality Education) Higher Education</t>
  </si>
  <si>
    <t>Universal coverage</t>
  </si>
  <si>
    <t xml:space="preserve">Higher </t>
  </si>
  <si>
    <t>GER</t>
  </si>
  <si>
    <t>Higher</t>
  </si>
  <si>
    <t>State University in Divisisonal HQ</t>
  </si>
  <si>
    <t>6 Modal Degree College in Low GER Districts</t>
  </si>
  <si>
    <t>New Govt Degree Colleges</t>
  </si>
  <si>
    <t>Upgradation of Govt Colleges to PG Level</t>
  </si>
  <si>
    <t>No of NACC Aerrdiated Institutions</t>
  </si>
  <si>
    <t>I Specialized Research University with Global Standards</t>
  </si>
  <si>
    <t>Supplementary Training Cell and English Language Lab</t>
  </si>
  <si>
    <t>Infrastructure Grants to Colleges</t>
  </si>
  <si>
    <t>Research and Innovation Hub</t>
  </si>
  <si>
    <t>Technical Education (Target 4.3)</t>
  </si>
  <si>
    <t>Degree</t>
  </si>
  <si>
    <t>Diploma</t>
  </si>
  <si>
    <t>Estb. Of Polytechnic</t>
  </si>
  <si>
    <t xml:space="preserve">No budget Provision is made sofar under all polytecnic are covered under hon'abe CM ghoshna </t>
  </si>
  <si>
    <t>15 Crore</t>
  </si>
  <si>
    <t>Goal No: 4 (Quality Education)- Tribal Development ( Development Department)</t>
  </si>
  <si>
    <t>% age of Children ST covered by scholarships pre matric</t>
  </si>
  <si>
    <t>Online Processing PFMS Payment System</t>
  </si>
  <si>
    <t>%ST students covered by scholarships post matric</t>
  </si>
  <si>
    <t>No. of Residential and ashram school for ST</t>
  </si>
  <si>
    <t>disibilty Divyangjan Shashaktiaran Vibhag</t>
  </si>
  <si>
    <t xml:space="preserve">Ensure Equilable and Quality Education </t>
  </si>
  <si>
    <t>Primary Bacpan day care centres</t>
  </si>
  <si>
    <t>Secondary Intergrated Inter College</t>
  </si>
  <si>
    <t>(Quality Education) SCERT UP</t>
  </si>
  <si>
    <t>Goal 4.c</t>
  </si>
  <si>
    <t xml:space="preserve">Establishment of 5 DIETs </t>
  </si>
  <si>
    <t>Infrastructural Development</t>
  </si>
  <si>
    <t>750.00 lakh</t>
  </si>
  <si>
    <t>G 4.2</t>
  </si>
  <si>
    <t xml:space="preserve">Early Childhood Education </t>
  </si>
  <si>
    <t>1- Devloped age specific learning outcomes for pre Primary Education 2. Development of assesment Process 3. Orientation of Concerned facilitation</t>
  </si>
  <si>
    <t>NIL</t>
  </si>
  <si>
    <t>NIL Not Santioned in PAB (SSA)</t>
  </si>
  <si>
    <t>15 Lakhs for Module development and Assessment Too Development and 6 lakhs for DPOs orientation</t>
  </si>
  <si>
    <t>Goal 4.1 &amp;4.7</t>
  </si>
  <si>
    <t>Incresase achievent on learning outcome</t>
  </si>
  <si>
    <t>Identifacation on of learning outcomes</t>
  </si>
  <si>
    <t>5300.475 (Sanctioned)</t>
  </si>
  <si>
    <t xml:space="preserve">3000 lakhs </t>
  </si>
  <si>
    <t xml:space="preserve"> (Quality Education) Social Welfare</t>
  </si>
  <si>
    <t>Pre-Matric Scholarship SC</t>
  </si>
  <si>
    <t>Post-Matric Scholarship SC</t>
  </si>
  <si>
    <t xml:space="preserve">Promote Education </t>
  </si>
  <si>
    <t>Babu Jagjivanram Chhatrawas Yojna (HOSTEL)</t>
  </si>
  <si>
    <t>Number of Residential &amp;Asharm School (ATS) for SC</t>
  </si>
  <si>
    <t>GOAL 5: GENDER EQUALITY</t>
  </si>
  <si>
    <t>women and children</t>
  </si>
  <si>
    <t>One Stop Centre Apki Sakhi Jyoti Kendra</t>
  </si>
  <si>
    <t>181 Helpline</t>
  </si>
  <si>
    <t>0.84cr</t>
  </si>
  <si>
    <t>Rani Laxmi Bai Mahila Evam Bal Samman Kosh</t>
  </si>
  <si>
    <t>women</t>
  </si>
  <si>
    <t>1090 Help Line</t>
  </si>
  <si>
    <t xml:space="preserve">Institutionalization of System to end violence against Children in Police Department </t>
  </si>
  <si>
    <t>System to end voilence against Children</t>
  </si>
  <si>
    <t xml:space="preserve">Strengthening MSP institutional Capacity for effective Women and Child Protections System and Justice Delivery to Children </t>
  </si>
  <si>
    <t>self Defence Training program in school. (Secondary education)</t>
  </si>
  <si>
    <t>judo Training</t>
  </si>
  <si>
    <t xml:space="preserve">girl child </t>
  </si>
  <si>
    <t>Beti Bachao Beti Padhao awareness through all women's biker rally</t>
  </si>
  <si>
    <t>Mahila Samakahya (includig Mahila Evam Bal Adhikar Manch)</t>
  </si>
  <si>
    <t>children</t>
  </si>
  <si>
    <t xml:space="preserve">a. operations of Homes for protection of children </t>
  </si>
  <si>
    <t xml:space="preserve">a. 9.05 </t>
  </si>
  <si>
    <t>NGO run Homes under JJ for protection of children</t>
  </si>
  <si>
    <t>destitute women</t>
  </si>
  <si>
    <t>a. Ngo run Swadhar Shelter Homes b.Govt Run shelters c. Shelter Home for women in destitution (Vrindavan)      d. operations  of shelter  women in destitutionshomes govt run e. Working Women's hostel, open shelther</t>
  </si>
  <si>
    <t xml:space="preserve">Indira gandhi widow pension scheme(IGNWPS) and Pensions for destitute women after death of their  husbands </t>
  </si>
  <si>
    <t>assitance for daughters marriage of pensioners whose husbands have died</t>
  </si>
  <si>
    <t xml:space="preserve">Social Protection </t>
  </si>
  <si>
    <t>National Family Benefit Schem  (No. of Families)</t>
  </si>
  <si>
    <t xml:space="preserve">Indira Gandhi OldAge Pension Schemes </t>
  </si>
  <si>
    <t>Asssistance for marriage of daughters</t>
  </si>
  <si>
    <t>Marriage of daughters for OBC</t>
  </si>
  <si>
    <t>Financial Assistance</t>
  </si>
  <si>
    <t>Group Daughter's Marriage</t>
  </si>
  <si>
    <t xml:space="preserve"> SC Individual Marriage</t>
  </si>
  <si>
    <t xml:space="preserve"> General Individual Marriage</t>
  </si>
  <si>
    <t>Strengthening implementation of schemes for SCs</t>
  </si>
  <si>
    <t>i. Atrocities</t>
  </si>
  <si>
    <t>financial and legal  Assitance to victims of dowry- scheme</t>
  </si>
  <si>
    <t xml:space="preserve">promote re-marriage of women whose husbands have died </t>
  </si>
  <si>
    <t>Dampatti Purakskar scheme</t>
  </si>
  <si>
    <t xml:space="preserve"> old age homes</t>
  </si>
  <si>
    <t>Laadli Diwas</t>
  </si>
  <si>
    <t>Prevention of Malnutrition 2. Prevention of Anemia</t>
  </si>
  <si>
    <t>Annprashan/Godbharai</t>
  </si>
  <si>
    <t>ICDS CAS (ICTRTM)</t>
  </si>
  <si>
    <t>Poshahar/ Hot cooked food scheme</t>
  </si>
  <si>
    <t>SAG</t>
  </si>
  <si>
    <t>DIPLOMA</t>
  </si>
  <si>
    <t>Creation of Seats for Girls</t>
  </si>
  <si>
    <t>Technical education</t>
  </si>
  <si>
    <t xml:space="preserve">6 model degree college in low GER Districts </t>
  </si>
  <si>
    <t>new govt degree colleges</t>
  </si>
  <si>
    <t>upgradation of govt colleges to PG Level</t>
  </si>
  <si>
    <t>1 specialized research university with global standards</t>
  </si>
  <si>
    <t>supplementary training cell and english language lab</t>
  </si>
  <si>
    <t>Access and equity</t>
  </si>
  <si>
    <t>Higher Education</t>
  </si>
  <si>
    <t>State University in Divisional HQ</t>
  </si>
  <si>
    <t>girls hostel for secondary school girls</t>
  </si>
  <si>
    <t>Girls Hostel</t>
  </si>
  <si>
    <t>Promote Education</t>
  </si>
  <si>
    <t>ii. IAS PCS Coaching Centre</t>
  </si>
  <si>
    <t>iii. Hostels</t>
  </si>
  <si>
    <t>iv. ATS</t>
  </si>
  <si>
    <t>Education</t>
  </si>
  <si>
    <t xml:space="preserve">Pre-metric scholarships SC </t>
  </si>
  <si>
    <t xml:space="preserve">Pre-metric scholarships General </t>
  </si>
  <si>
    <t>Post-metric sholarships SC</t>
  </si>
  <si>
    <t>Post-metric sholarships General</t>
  </si>
  <si>
    <t>effective monitoring and transparency</t>
  </si>
  <si>
    <t>EMPLOYEMTTOWOME</t>
  </si>
  <si>
    <t xml:space="preserve">Employment Generation (Women) </t>
  </si>
  <si>
    <t>1. Model Chawki Keetpalan Shahtoot Udyan establishment</t>
  </si>
  <si>
    <t>Tasar Resham Vikas Scehme</t>
  </si>
  <si>
    <t>Teri Resham Vikas Scheme</t>
  </si>
  <si>
    <t>CSS and SS</t>
  </si>
  <si>
    <t>More women Off Season Wage employment</t>
  </si>
  <si>
    <t>Rural SHGs Credit Disbursement</t>
  </si>
  <si>
    <t>Drinking Water
(Rural)
Infrastruct-ure</t>
  </si>
  <si>
    <t>Implementation of PWS In 80,000 Villages</t>
  </si>
  <si>
    <t>Installation of Water traement plants in about 5000 Quality affected Villages</t>
  </si>
  <si>
    <t>Mission Antyoday</t>
  </si>
  <si>
    <t>Saturation of selected GPs through convergence</t>
  </si>
  <si>
    <t xml:space="preserve">Goat, meat &amp; milk production </t>
  </si>
  <si>
    <t>Women self help group through goat husbandry &amp; its development in Bundelkhand region.</t>
  </si>
  <si>
    <t>Nutrition</t>
  </si>
  <si>
    <t>Backyard Poultry scheme</t>
  </si>
  <si>
    <t>S.D.G.-5</t>
  </si>
  <si>
    <t>PM Village Employment generation program</t>
  </si>
  <si>
    <t>Deen dayal Upadhyay Khadi Marketing scheme</t>
  </si>
  <si>
    <t>behavioural training</t>
  </si>
  <si>
    <t>Khadi research design advocacy and standardisation</t>
  </si>
  <si>
    <t>village entrepreneurs reward scheme</t>
  </si>
  <si>
    <t>village entrepreneurs reward scheme (percentage and number)</t>
  </si>
  <si>
    <t>aam admi beema yojna</t>
  </si>
  <si>
    <t>solar charkha training and distribution scheme</t>
  </si>
  <si>
    <t xml:space="preserve">UP Small and Medium Enterprises Interest Subsidy </t>
  </si>
  <si>
    <t>PMEGP</t>
  </si>
  <si>
    <t>CMYSYEP</t>
  </si>
  <si>
    <t>stand up India</t>
  </si>
  <si>
    <t>Skill Upgrdation</t>
  </si>
  <si>
    <t>BADP, MSDP, SSDF, BOCW, SCA TO SCSP, DDU-GKY, PMKVY</t>
  </si>
  <si>
    <t>Achieve gender equality and empower all women and girls.</t>
  </si>
  <si>
    <t>Labour Department</t>
  </si>
  <si>
    <t>1.      Labour</t>
  </si>
  <si>
    <t xml:space="preserve">1. women, men and person with disability gets the equal and Minimum wages </t>
  </si>
  <si>
    <t>Department</t>
  </si>
  <si>
    <t xml:space="preserve">2- women, men and person with disability gets the equal and Minimum wages </t>
  </si>
  <si>
    <t>1-       </t>
  </si>
  <si>
    <t xml:space="preserve">3-women, men and person with disability gets the equal and Minimum wages </t>
  </si>
  <si>
    <t xml:space="preserve">2. Department of   </t>
  </si>
  <si>
    <t xml:space="preserve">    Social Welfare</t>
  </si>
  <si>
    <t>4- All the Men and Women are getting the Minimum and Equal remuneration</t>
  </si>
  <si>
    <t>3. Department of   Women and Child development.</t>
  </si>
  <si>
    <t>State Resource Cetre for Woman and child</t>
  </si>
  <si>
    <t>Capacity building of Women Gram Pradhan</t>
  </si>
  <si>
    <t xml:space="preserve">One day orientation of Women Pradhans on their roles and responsibilities </t>
  </si>
  <si>
    <t>Three days foundation training of Women Pradhans on Panchayati Raj System</t>
  </si>
  <si>
    <t>Three days division level training of Women Pradhans on Gender and law provision for women's @ Rs. 1900 per participant</t>
  </si>
  <si>
    <t>Incentivization of Women Gram Pradhan</t>
  </si>
  <si>
    <t>Rani Laxmibai Veerta Puraskar</t>
  </si>
  <si>
    <t>Goal-6</t>
  </si>
  <si>
    <t>Rural Drinking  Water Supply and Urban Drinking Water Supply</t>
  </si>
  <si>
    <t>Rs. in Lacs</t>
  </si>
  <si>
    <t xml:space="preserve">SI </t>
  </si>
  <si>
    <t>Priority/Program/Sector</t>
  </si>
  <si>
    <t>Interventions/Activities/Scheme</t>
  </si>
  <si>
    <t>Rural Drinking  Water</t>
  </si>
  <si>
    <t xml:space="preserve">Implementation of PWS </t>
  </si>
  <si>
    <t>Reorganisation/ Strengthening PWS</t>
  </si>
  <si>
    <t>Strengthening PWS</t>
  </si>
  <si>
    <t>Septage Management</t>
  </si>
  <si>
    <t xml:space="preserve">Note: </t>
  </si>
  <si>
    <t>* Towns having Water Supply @ 135 lpcd</t>
  </si>
  <si>
    <t>Goal no. 7</t>
  </si>
  <si>
    <t>S.N.</t>
  </si>
  <si>
    <t>Activities</t>
  </si>
  <si>
    <t>Target</t>
  </si>
  <si>
    <t>Budget</t>
  </si>
  <si>
    <t>Solar Installation</t>
  </si>
  <si>
    <t>Budget is estimated on the basis of Benchmark cost of Rs 60/ per watt released by MNRE Order No 30/11/2012-13/NSM dated 17 March’ 2017 (Attached)</t>
  </si>
  <si>
    <t xml:space="preserve">Reduction in Energy Consumption Rate by 10% of total electricity consumption per year
by use of energy efficient technologies
</t>
  </si>
  <si>
    <t xml:space="preserve">No Standard Costs
Estimation is possible
</t>
  </si>
  <si>
    <t>UPNEDA</t>
  </si>
  <si>
    <t xml:space="preserve">Energy Consum-ption shall be reduced by 10% of the present level of consum-ption </t>
  </si>
  <si>
    <t>Use of LED, BEE Star Rated ACs, an use of APFC</t>
  </si>
  <si>
    <t>Department of Power</t>
  </si>
  <si>
    <t xml:space="preserve">Department of UPPWD </t>
  </si>
  <si>
    <t xml:space="preserve">Department of Tourism </t>
  </si>
  <si>
    <t xml:space="preserve">Department of Housing &amp; Urban Planning </t>
  </si>
  <si>
    <t xml:space="preserve">Department of Agriculture </t>
  </si>
  <si>
    <t xml:space="preserve">Department of Samagra Gram Vikas </t>
  </si>
  <si>
    <t xml:space="preserve">Department of Irrigation </t>
  </si>
  <si>
    <t xml:space="preserve">Department of Basic Education </t>
  </si>
  <si>
    <t>Department of Madhyamik Shiksha</t>
  </si>
  <si>
    <t xml:space="preserve">Department of Higher Education </t>
  </si>
  <si>
    <t xml:space="preserve">Department of Rural Development </t>
  </si>
  <si>
    <t xml:space="preserve">Department of Command Area </t>
  </si>
  <si>
    <t xml:space="preserve">Department of Infrastructure &amp; industrial Development </t>
  </si>
  <si>
    <t xml:space="preserve">Department of Medical Education </t>
  </si>
  <si>
    <t xml:space="preserve">Department of Medical Health </t>
  </si>
  <si>
    <t xml:space="preserve">Department of Small Industries &amp; Export Promotion </t>
  </si>
  <si>
    <t xml:space="preserve">Department of Urban Development </t>
  </si>
  <si>
    <t xml:space="preserve">Department of Home </t>
  </si>
  <si>
    <t>Target No.</t>
  </si>
  <si>
    <t>Priority /Program /Sector</t>
  </si>
  <si>
    <t>Interventions /Activities /Scheme</t>
  </si>
  <si>
    <t>Required Budget in Lakhs</t>
  </si>
  <si>
    <t>Sustain per capita economic growth in accordance with national circumstances and, in particular,at least 7 per cent gross domestic product growth per annum in the least developed countries.</t>
  </si>
  <si>
    <t>Achieve higher levels of economic productivity through diversification, technological upgrading and innovation, including through a focus on high-value added and labour intensive sectos</t>
  </si>
  <si>
    <t>1-Resham Kitand Ke Vikas Ki Yojana</t>
  </si>
  <si>
    <t>2-Model Chawki Keetpalan Shahtoot Udyan Ki Staphana</t>
  </si>
  <si>
    <t>3-Tasar Resham Vikas Ki Yojana</t>
  </si>
  <si>
    <t>4-Eri Resham Vikas Ki Yojana</t>
  </si>
  <si>
    <t>Horticulture</t>
  </si>
  <si>
    <t xml:space="preserve">Increase in coverage area of Fruits, Vegetables &amp; Spices </t>
  </si>
  <si>
    <t>MIDH,Rashtriya Krishi Vikas Yojna,Ayush mission &amp; Other schemes</t>
  </si>
  <si>
    <t>Increase in Production  Fruits, Vegetables &amp; Spices</t>
  </si>
  <si>
    <t>Increase number of MSME units/ Production units</t>
  </si>
  <si>
    <t>Food Processing Policy 2017,PHM components of MIDH/Mega Food Park</t>
  </si>
  <si>
    <t>Increase Number of Medium &amp; Lagrge Units</t>
  </si>
  <si>
    <t>Food Processing Units</t>
  </si>
  <si>
    <t>Increase in Production</t>
  </si>
  <si>
    <t>MSME &amp; Export Promotion</t>
  </si>
  <si>
    <t>SC/ST Training</t>
  </si>
  <si>
    <t>EDP Scheme</t>
  </si>
  <si>
    <t>A.Industrial Estate</t>
  </si>
  <si>
    <t>1300-00</t>
  </si>
  <si>
    <t>B-Mini Indl. Estate</t>
  </si>
  <si>
    <t>A.Handicraft vipran Protasan yogana</t>
  </si>
  <si>
    <t>300-00</t>
  </si>
  <si>
    <t>B-Training &amp; Skill Dev. Scheme</t>
  </si>
  <si>
    <t>C-Spl Handi Pension Yo.</t>
  </si>
  <si>
    <t>D-Sp.Handi Pradeshik Puraskar Yo.</t>
  </si>
  <si>
    <t>E-All India Handicraft Week</t>
  </si>
  <si>
    <t>F-U.P.Handi Protsahan Policy2014</t>
  </si>
  <si>
    <t>G-CM Handi Pension Sc.</t>
  </si>
  <si>
    <t>H-V.S.S.Yo</t>
  </si>
  <si>
    <t>Major to setup SSI(MSME)</t>
  </si>
  <si>
    <t>--</t>
  </si>
  <si>
    <t>U.P.Small &amp; Medium Ent. Interest Subsidy</t>
  </si>
  <si>
    <t>MSME Portal Development</t>
  </si>
  <si>
    <t>U.P.Micro &amp; Small Ent. Tech. Upgradation Scheme</t>
  </si>
  <si>
    <t>Zila Udyog Bandhu and Singal window A-Zila U.B.</t>
  </si>
  <si>
    <t>B-Mandal U.B.</t>
  </si>
  <si>
    <t>MSME-State AWARD</t>
  </si>
  <si>
    <t>MSME-Clusters</t>
  </si>
  <si>
    <t>CMYSY .</t>
  </si>
  <si>
    <t>Promote development oriented policies that support productive activities, decent job creating, entrepreneurship, creativity and innovation, and encourage the formalization and growth of micro-small and medium-sized enterprices, including through access to financial services.</t>
  </si>
  <si>
    <t>Handloom &amp; Textiles</t>
  </si>
  <si>
    <t>Employment Generation (Target 8.3 &amp; 8.6)</t>
  </si>
  <si>
    <t>Skill up-gradation and training programs will organized continuously to update handloom as well as power loom weavers
1-By provision of new power looms  to new Weaver
2 Establishing New Textile Unit with the attractive Textile Policy 2017 especially for youth as well as women and others</t>
  </si>
  <si>
    <t>Employment Generation</t>
  </si>
  <si>
    <t>1-Model Chawki Keetpalan Shahtoot Udyan Ki Staphana</t>
  </si>
  <si>
    <t>2-Tasar Resham Vikas Ki Yojana</t>
  </si>
  <si>
    <t>3-Eri Resham Vikas Ki Yojana</t>
  </si>
  <si>
    <t>Industrial Development</t>
  </si>
  <si>
    <t>Saraswati Hitech City Allahabad</t>
  </si>
  <si>
    <t>Trans Ganga City, Unnao</t>
  </si>
  <si>
    <t>Industrial Area, Kauhar, Distt. Amethi</t>
  </si>
  <si>
    <t>Perfume Park, Kannauj</t>
  </si>
  <si>
    <t>Mega Food Park Baheri, Bareilly</t>
  </si>
  <si>
    <t>Designated  Industrial  Land</t>
  </si>
  <si>
    <t>Land foe Development / allotment</t>
  </si>
  <si>
    <t>Land Bank for Industrial purpose</t>
  </si>
  <si>
    <t>Land banks for industrial purposes</t>
  </si>
  <si>
    <t>Land banks for industrial purposes Ramaipur, Kanpur Nagar</t>
  </si>
  <si>
    <t>Land banks for industrial purposes Bhaupur, Kanpur Nagar</t>
  </si>
  <si>
    <t>Land banks for industrial purposes Pilibhit</t>
  </si>
  <si>
    <t>Technology Upgradation</t>
  </si>
  <si>
    <t>Establishing new Enterprice</t>
  </si>
  <si>
    <t>Improve progressively, through 2030, global resource efficiency in consumption and production and endeavour to docouple economic growth form environmental degradation, in accordance with the 10 year framework of programmes on sustainable consumption and production, with developed countries taking the lead.</t>
  </si>
  <si>
    <t>Technology upgradation &amp; innovation (Target 8.2)</t>
  </si>
  <si>
    <t xml:space="preserve">New up-graded Modern looms, Dobby and jacquards and modernization of textile units by latest   </t>
  </si>
  <si>
    <t>Compliance to State Plan of Action for Climate Change (SPACC) / National Green Tribunal (NGT) (Target 8.4)</t>
  </si>
  <si>
    <t>Nursery Paudh Utapadan Ki Yojana- Mulbery Plantation</t>
  </si>
  <si>
    <t>By 2030, achieve full and productive employment and decent work for all women and men, including for young people and persons with disabilities and equal pay for Work of equal value.</t>
  </si>
  <si>
    <t>Skill Upgradation</t>
  </si>
  <si>
    <t>Employment Generation
(Youth)</t>
  </si>
  <si>
    <t>" "</t>
  </si>
  <si>
    <t>By 2020, substanitially reduce the proportion of youth not in employment education of training.</t>
  </si>
  <si>
    <t>Skill up-gradation and training programs will organized continuously to update handloom as well as power loom weavers
1-By provision of new power looms  to new Weaver   
2 Establishing New Textile Unit  with the attractive text. policy 2017 especially for youth as well as women and others</t>
  </si>
  <si>
    <t>Take immediate and effective measures to secure the prohibition and elimination of the worst forms of child labour, eradicate forced labour, and by 2025, end child labour in all Its forms, including the recruitment and use of child soldiers.</t>
  </si>
  <si>
    <t>1.      Enforcement of the Child labour (Regulation and Prohibition) Act 2016</t>
  </si>
  <si>
    <t>Districts</t>
  </si>
  <si>
    <t>1-      Regular Inspections followed by Special drives</t>
  </si>
  <si>
    <t>2-Awareness generation activities</t>
  </si>
  <si>
    <t>3-      Conditional Cash transfer Scheme for  Child headed families to companionate the Income of the Child earn as Child labour</t>
  </si>
  <si>
    <t>4-      Survey and identification of the Working Children</t>
  </si>
  <si>
    <t>5-      Coordination and Convergence with all concerning departments</t>
  </si>
  <si>
    <t>6-      Linkages with Vocational Training Programs for identified working adolescent</t>
  </si>
  <si>
    <t>Protect labour rights and promote safe and secure working environment for all workers, including migrant workers, in particular women migrants, and those in precrious Employment,.</t>
  </si>
  <si>
    <t>Labour, MSME</t>
  </si>
  <si>
    <t>Protection of Labour Rights, Healthy working environment for workers</t>
  </si>
  <si>
    <t>Labour Law, Women workers safety laws, Maternity Benefit Act, Equal Remuneration Act, Sexual Harassment of Women at Workplace
(Prevention, Prohibition and Redressa) Act,</t>
  </si>
  <si>
    <t>By 2030, devise and implement policies to promote sustainable tourism that creates jobs and promotes local culture and products.</t>
  </si>
  <si>
    <t>8.10.</t>
  </si>
  <si>
    <t>Strengthen the ICDS capacity of domestic financial Institutions to encourage and expand access to banking, insurance and financial services for all</t>
  </si>
  <si>
    <t>Expanding the access to banking &amp; Insurance services (Target 8.10)</t>
  </si>
  <si>
    <t>1-Mahatma Gandhi Bunkar Beema Yojna</t>
  </si>
  <si>
    <t>2-Power loom Bunkar Beema Yojna</t>
  </si>
  <si>
    <t>3- Pradhan Mantri Mudra Yozna</t>
  </si>
  <si>
    <t>8.10a</t>
  </si>
  <si>
    <t>Increase Aid for Trade support for developing countries, in particular least developed countries, including through the Enhanced Integrated Framework for Trade Related Technical Assistance to Least Developed Countries.</t>
  </si>
  <si>
    <t>MSME &amp; export Promotion</t>
  </si>
  <si>
    <t>Market Development Assistance (International Level)</t>
  </si>
  <si>
    <t>Subsidy upto Gateway Port for Transportation of Export Goods</t>
  </si>
  <si>
    <t>Exporters Capacity Building Programs</t>
  </si>
  <si>
    <t>Study Survey &amp; Brand Promotion</t>
  </si>
  <si>
    <t>State Export Award</t>
  </si>
  <si>
    <t>Air Freight Rationalisation Scheme</t>
  </si>
  <si>
    <t>UP Export Infrastructure Development Scheme (UPEIDS)</t>
  </si>
  <si>
    <t>8.10b</t>
  </si>
  <si>
    <t>By 2020, develop and operationalize a global strategy for youth employment and implement the Global Jobs Pact of the International Labour Orgnization.</t>
  </si>
  <si>
    <t>Action Plan - Goal 9</t>
  </si>
  <si>
    <t>S.No.</t>
  </si>
  <si>
    <t>SDG Target 2030</t>
  </si>
  <si>
    <t>Indicator</t>
  </si>
  <si>
    <t>Department/Sector</t>
  </si>
  <si>
    <t>Schemes/Programmes</t>
  </si>
  <si>
    <t>Financial Progress (In Rs. Lakhs)</t>
  </si>
  <si>
    <t>FY 2017-18</t>
  </si>
  <si>
    <t>FY 2018-19</t>
  </si>
  <si>
    <t>FY 2019-20</t>
  </si>
  <si>
    <t>Exp.</t>
  </si>
  <si>
    <t xml:space="preserve">Develop quality, reliable, sustainable and resilient infrastructure, including regional and trans-border infrastructure, to support economic development and human well-being, with a focus on affordable and equitable access for all
</t>
  </si>
  <si>
    <t>Roads</t>
  </si>
  <si>
    <t>UPEIDA</t>
  </si>
  <si>
    <t>Development of Industrial Corridor along Agra-Lucknow and proposed Bundelkhand Expressways - Area of 10,000 hectare each</t>
  </si>
  <si>
    <t>Based on pre-feasibility report</t>
  </si>
  <si>
    <t>Access controlled 6 Lane Agra-Lucknow Expressway - 302.22 Kms</t>
  </si>
  <si>
    <t>Access controlled 6 Lane Purvanchal Expressway - 340.82 Kms</t>
  </si>
  <si>
    <t>115000 from GoUP and 94500 loan</t>
  </si>
  <si>
    <t>140076 from GoUP and 275400 loan</t>
  </si>
  <si>
    <t>Bundelkhand Expressway project - about 350 Km</t>
  </si>
  <si>
    <t>Gorakhpur Link Expressway - about 90 km</t>
  </si>
  <si>
    <t>Based on Pre-feasibility Report</t>
  </si>
  <si>
    <t xml:space="preserve">Widening &amp; strengthening of State Highways (SH) upto 2 Lane with Paved Shoulder (10 M )
</t>
  </si>
  <si>
    <t xml:space="preserve">78700
</t>
  </si>
  <si>
    <t xml:space="preserve">385000
</t>
  </si>
  <si>
    <t>Widening &amp; strengthening of other District Roads(ODR) upto 2 Lane (7 M )</t>
  </si>
  <si>
    <t>Construction of River Bridges, ROBs and Flyovers</t>
  </si>
  <si>
    <t xml:space="preserve">Renewal of State Highways (SH) , Major District Roads (MDR) and Other District Roads (ODR) (25% Every year)
</t>
  </si>
  <si>
    <t>General Maintenance of State Highways (SH) , Major District Roads (MDR) and Other District Roads (ODR) (Every year)</t>
  </si>
  <si>
    <t>LMRC</t>
  </si>
  <si>
    <t>Metro Rail, Lucknow</t>
  </si>
  <si>
    <t>Transport</t>
  </si>
  <si>
    <t xml:space="preserve">Bus Station  Dev. and Renovation
</t>
  </si>
  <si>
    <t>Creation of wayside bus shelters</t>
  </si>
  <si>
    <t>IT &amp; Electronics</t>
  </si>
  <si>
    <t>Internet Subscriptions</t>
  </si>
  <si>
    <t>Broadband subscribers per 1000 persons (Approximate value)</t>
  </si>
  <si>
    <t>IT PARKS</t>
  </si>
  <si>
    <t>URBAN DEVELOPMENT</t>
  </si>
  <si>
    <t>Household coverage of direct water supply connection (AMRUT Program)</t>
  </si>
  <si>
    <t xml:space="preserve">Water Supply LPCD – 148 NPP
</t>
  </si>
  <si>
    <t>Household coverage from Sewerage (AMRUT Program)</t>
  </si>
  <si>
    <t>Individual Household latrines (SBM)</t>
  </si>
  <si>
    <t>ODF status of wards (SBM)</t>
  </si>
  <si>
    <t>Community Toilets</t>
  </si>
  <si>
    <t>Public toilet (SBM)</t>
  </si>
  <si>
    <t>Promote inclusive and sustainable industrialization and, by 2030, significantly raise industry’s share of employment and gross domestic product, in line with national circumstances, and double its share in least developed countries</t>
  </si>
  <si>
    <t>UPSIDC</t>
  </si>
  <si>
    <t>Development of industrial sector Ecotech 10</t>
  </si>
  <si>
    <t>Multi Chamber/Multi Commodities cold storage</t>
  </si>
  <si>
    <t>Food Park/Mega Food Park</t>
  </si>
  <si>
    <t>Saraswati Hitech City, Allahabad</t>
  </si>
  <si>
    <t>I.A. Kauhar, Distt- Amethi</t>
  </si>
  <si>
    <t>Mega food Park, Baheri, Bareilly</t>
  </si>
  <si>
    <t xml:space="preserve">Land bank for Industrial purposes Ramaipur Kanpur Nagar </t>
  </si>
  <si>
    <t>Land bank for Industrial purposes Bhaupur, Kanpur Nagar</t>
  </si>
  <si>
    <t>Land bank for Industrial purposes Pilibhit</t>
  </si>
  <si>
    <t>Land bank for Industrial Purpose</t>
  </si>
  <si>
    <t>Designated Industrial Land and its development</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</si>
  <si>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</si>
  <si>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Science &amp; Technology</t>
  </si>
  <si>
    <t>Grassroots innovation promotion – innovation awareness programs, innovation exhibitions, innovation awards</t>
  </si>
  <si>
    <t>Technology Transfer</t>
  </si>
  <si>
    <t>Sensitization of IPRs in MSMEs Awareness programs &amp; IPR search scheme</t>
  </si>
  <si>
    <t>R&amp;D Promotion – Research projects/ schemes</t>
  </si>
  <si>
    <t>S&amp;T Infrastructure – Networking faculty centre Science Park</t>
  </si>
  <si>
    <t>Nodal Department :: Social Welfare ::  SDG Goal-10</t>
  </si>
  <si>
    <t>S.
N</t>
  </si>
  <si>
    <t>SDG target 
2030</t>
  </si>
  <si>
    <t xml:space="preserve">Department/
Sector </t>
  </si>
  <si>
    <t xml:space="preserve">Schemes/Programmes </t>
  </si>
  <si>
    <t>Financial Progress (Rs.  In Lakh)</t>
  </si>
  <si>
    <t>FY 2017-2018</t>
  </si>
  <si>
    <t>FY 2018-2019</t>
  </si>
  <si>
    <t>FY 2019-2020</t>
  </si>
  <si>
    <t xml:space="preserve">Budget </t>
  </si>
  <si>
    <t xml:space="preserve">Sanctions/
Total Availability </t>
  </si>
  <si>
    <t>10.1 By 2030, progressively
achieve and sustain income
growth of the bottom 40
per cent of the population
at a rate higher than the
national average</t>
  </si>
  <si>
    <t>1.Social Welfare</t>
  </si>
  <si>
    <t>scholarships for SC students (Pre matric)</t>
  </si>
  <si>
    <t>scholarships for SC students (Post matric)</t>
  </si>
  <si>
    <t>scholarships for General students (Pre matric)</t>
  </si>
  <si>
    <t>scholarships for General students (Post matric)</t>
  </si>
  <si>
    <t>Special schools for SC students (Ashram Type Schools)</t>
  </si>
  <si>
    <t>Special Residential Hostels for SC students</t>
  </si>
  <si>
    <t>I.A.S./P.C.S. Coaching Centre</t>
  </si>
  <si>
    <t>Indira Gandhi OldAge Pension Scheme</t>
  </si>
  <si>
    <t>National Family Benefit Scheme (Nos. of families)</t>
  </si>
  <si>
    <t>Livelihood programs by SC/ST finance corpoaration (Special Component)</t>
  </si>
  <si>
    <t>N/A</t>
  </si>
  <si>
    <t xml:space="preserve">2. OBC Welfare </t>
  </si>
  <si>
    <t>scholarships for  OBC students (Pre matric)</t>
  </si>
  <si>
    <t>scholarships for OBCstudents (Post matric)</t>
  </si>
  <si>
    <t>Postmetric Fee Reimbursement Schemes</t>
  </si>
  <si>
    <t>Special Residential Hostels for OBC students</t>
  </si>
  <si>
    <t>3. Tribal</t>
  </si>
  <si>
    <t>scholarships for ST students (Pre matric)</t>
  </si>
  <si>
    <t>scholarships for ST students (Post matric)</t>
  </si>
  <si>
    <t>Special schools for ST students (Ashram Type Schools/EMR Schools)</t>
  </si>
  <si>
    <t>Special Residential Hostels for ST students</t>
  </si>
  <si>
    <t>4. Minority Development</t>
  </si>
  <si>
    <t>Scholarship for Minority students</t>
  </si>
  <si>
    <t>Quality Education in Madarssas</t>
  </si>
  <si>
    <t>Infrastructure development of Minority Institutions</t>
  </si>
  <si>
    <t>Special Residential Hostels forMinority students</t>
  </si>
  <si>
    <t xml:space="preserve">Hostels for Minorities Working Women </t>
  </si>
  <si>
    <t>5. Disablility 
Welfare</t>
  </si>
  <si>
    <t>Construction of Shops</t>
  </si>
  <si>
    <t xml:space="preserve">Divyangjan Pension </t>
  </si>
  <si>
    <t>6.Skill 
Development</t>
  </si>
  <si>
    <t>BADP, MSDP, SSDF, BOCW, SCA to SCSP, DDU-GKY, PMKVY</t>
  </si>
  <si>
    <t>7. Agriculture</t>
  </si>
  <si>
    <t>Rashtriya Krishi Vikas Yojana (RKVY)</t>
  </si>
  <si>
    <t>Rainfed Area Development Program (RADP)</t>
  </si>
  <si>
    <t>Naitional watershed Development Project for Watershed Area (NWDPRA)</t>
  </si>
  <si>
    <t>8. Horticulture</t>
  </si>
  <si>
    <t>Mission for integrated Development of Horticulture (MIDH)</t>
  </si>
  <si>
    <t>i-</t>
  </si>
  <si>
    <t>Promotion of horticultural  crops, ornamental and medicinal plants to make small land holdings profitable (Under Schemes) Lakh ha</t>
  </si>
  <si>
    <t>ii-</t>
  </si>
  <si>
    <t>Total production of fruits, vegetables, Spices &amp; medicinal plants (Lakh MT)</t>
  </si>
  <si>
    <t>iii-</t>
  </si>
  <si>
    <t>Encourage use of sparinklers, drip for improving water use efficiency  (WUE) Lakh ha</t>
  </si>
  <si>
    <t>iv-</t>
  </si>
  <si>
    <t>Use of Polyhouses /Shadenet houses for increased productivity and better quality (ha)</t>
  </si>
  <si>
    <t>9. Animal Husbandry</t>
  </si>
  <si>
    <t>Backyard poultry farming for SC</t>
  </si>
  <si>
    <t>Bundelkhand Women Enrichment by Broiller Husbandry Scheme.</t>
  </si>
  <si>
    <t xml:space="preserve">Innovative poultry productivity project for broiler birds </t>
  </si>
  <si>
    <t>Innovative poultry productivity project for low input technology birds</t>
  </si>
  <si>
    <t>10. Department of Women and Child Development</t>
  </si>
  <si>
    <t>Indira Gandhi Widow Pension Scheme (IGNWPS) and Pensions for destitute women after death of their husbands</t>
  </si>
  <si>
    <t>REMARKS: AGRICULTURE/DAIRY AND HOME DEPARTMENT HAVE ALREADY GIVEN DATA FOR GOAL NUMBER 2,3 AND 16</t>
  </si>
  <si>
    <t>Goal-11 Sustainable cities and Communities</t>
  </si>
  <si>
    <t>Water Supply Coverage</t>
  </si>
  <si>
    <t xml:space="preserve">House hold coverage of direct water supply connection/ (AMRUT Programe) </t>
  </si>
  <si>
    <t>Water Supply - LPCD</t>
  </si>
  <si>
    <t xml:space="preserve">148 NPP </t>
  </si>
  <si>
    <t>445 NP</t>
  </si>
  <si>
    <t>Sewerage System Coverage</t>
  </si>
  <si>
    <t>House hold coverage from Sewerage/AMRUT)</t>
  </si>
  <si>
    <t xml:space="preserve">Informatinon Should be obtain from Jal Nigam </t>
  </si>
  <si>
    <t>Solid Waste Management</t>
  </si>
  <si>
    <t>Coverage of Toilets</t>
  </si>
  <si>
    <t>Individual Household Latrines (SBM)</t>
  </si>
  <si>
    <t>ODF Status of Wards (SBM)</t>
  </si>
  <si>
    <t>Community Toilet</t>
  </si>
  <si>
    <t>Public Toilet (SBM)</t>
  </si>
  <si>
    <t>Drainage Network coverage</t>
  </si>
  <si>
    <t>11.6 Urben Public Transport</t>
  </si>
  <si>
    <t>Expantion of Rural Fleet</t>
  </si>
  <si>
    <t>Bus Station  Dev. and Renovation</t>
  </si>
  <si>
    <t>Construction of Bus Stations in 10 smart cities</t>
  </si>
  <si>
    <t>Induction of Ord. AC Buses</t>
  </si>
  <si>
    <t xml:space="preserve">Bidding process for bus operators is under process. </t>
  </si>
  <si>
    <t>Induction of Sleeper Buses</t>
  </si>
  <si>
    <t xml:space="preserve">Ensuring mobility for BPL family through Ytavel card </t>
  </si>
  <si>
    <t>Construction of  E-Bus shelter.</t>
  </si>
  <si>
    <t xml:space="preserve">Open and Green public Space </t>
  </si>
  <si>
    <t>Informatinon Should be obtain from PDMC, RCUES</t>
  </si>
  <si>
    <t xml:space="preserve">Goal No 12 
Sustainable Consumption and Production 
</t>
  </si>
  <si>
    <t xml:space="preserve">Forest and Wild Life  </t>
  </si>
  <si>
    <t xml:space="preserve">Plantation </t>
  </si>
  <si>
    <t>Remote Sensing Applications Center, Uttar Pradesh (Department of Science &amp; Technology, U.P.)</t>
  </si>
  <si>
    <t xml:space="preserve">GIS based Monitoring of Natural resources /Mapping:
To achieve the sustainable management and effective use of natural resources 
</t>
  </si>
  <si>
    <t>To promote the technology of Remote Sensing and Geographical Information System (GIS) in mapping, assessment and monitoring of all natural resources for the State of Uttar Pradesh</t>
  </si>
  <si>
    <t>Priority / Program / Sector</t>
  </si>
  <si>
    <t>Intervention / Activities Schemes</t>
  </si>
  <si>
    <t>Required Budget (in cr.)</t>
  </si>
  <si>
    <t>Agroforestry</t>
  </si>
  <si>
    <t>Protection of wildlife in and outside Protected Areas</t>
  </si>
  <si>
    <t>4 *</t>
  </si>
  <si>
    <t>Installation of water treatment plants in villages lying in water quality affected areas (No. of villages)</t>
  </si>
  <si>
    <t>5 *</t>
  </si>
  <si>
    <t>Renovation of ponds (in number)</t>
  </si>
  <si>
    <t>Fisheries Department</t>
  </si>
  <si>
    <t>Treatment of soil in problematic areas (lakh ha)</t>
  </si>
  <si>
    <t xml:space="preserve">7 * </t>
  </si>
  <si>
    <t>Soil Testing ( no. of samples)</t>
  </si>
  <si>
    <t>Establishment of additional solar energy equipment in protected areas and Forest Chaukis</t>
  </si>
  <si>
    <t>Constitution of Biodiversity Management Committees (BMCs)  (in number)</t>
  </si>
  <si>
    <t>Financial part is included in PBR</t>
  </si>
  <si>
    <t>Preparation of People’s Biodiversity Register (in number)</t>
  </si>
  <si>
    <t>Training/ exposure visits/awareness campaign for BMCs, PBRs, mechanism for benefit sharing (in number)</t>
  </si>
  <si>
    <t>Research and Development support for biodiversity (in number)</t>
  </si>
  <si>
    <t>Biodiversity Heritage Site  (in number)</t>
  </si>
  <si>
    <t>Wetlands Conservation in forest areas (in number)</t>
  </si>
  <si>
    <t>Habitat Conservation for biodiversity conservation</t>
  </si>
  <si>
    <t>Constitution, activation and strengthening of Quick Response Teams (in number)</t>
  </si>
  <si>
    <t xml:space="preserve">Research,training&amp; Human  Resource Development Publicity and Extension </t>
  </si>
  <si>
    <t>Ex-situ conservation of wild animals (4 zoo)</t>
  </si>
  <si>
    <t>Conservation of Wild life</t>
  </si>
  <si>
    <t>19 **</t>
  </si>
  <si>
    <t xml:space="preserve">Other specfic schemes under implementation (not covered in above) </t>
  </si>
  <si>
    <t>Specific Schemes being implemented or to be implemented in future in U.P. Forest Department *</t>
  </si>
  <si>
    <t xml:space="preserve">Establishment, maintenance of existing Infrastructure and other revenue expenditure </t>
  </si>
  <si>
    <t xml:space="preserve">Expenditures to run the department </t>
  </si>
  <si>
    <t>TOTAL-</t>
  </si>
  <si>
    <t xml:space="preserve">Nodal Department: Uttar Pradesh Police </t>
  </si>
  <si>
    <t>SDG Goal No : 16</t>
  </si>
  <si>
    <t>SI</t>
  </si>
  <si>
    <t>SDG target 2030</t>
  </si>
  <si>
    <t>Scheme / Programmes</t>
  </si>
  <si>
    <t>Financial Progress (Rs. In Lakh)</t>
  </si>
  <si>
    <t>Sanct.</t>
  </si>
  <si>
    <t>Exp</t>
  </si>
  <si>
    <t>Contact Centre</t>
  </si>
  <si>
    <t>SDG Goal 16-Sustainable Cities and Communities</t>
  </si>
  <si>
    <t>UP100, UP Police</t>
  </si>
  <si>
    <t>UP100</t>
  </si>
  <si>
    <t xml:space="preserve">
35722.05</t>
  </si>
  <si>
    <t xml:space="preserve">
34410.91</t>
  </si>
  <si>
    <t xml:space="preserve">
41335.84</t>
  </si>
  <si>
    <t xml:space="preserve">
43403.91</t>
  </si>
  <si>
    <t xml:space="preserve">
38925.54</t>
  </si>
  <si>
    <t>Data Centre and Disaster Recovery Centres</t>
  </si>
  <si>
    <t>Field Services with 4800(3200 4W+1600) vehicles</t>
  </si>
  <si>
    <t>Two operational Mirroring centres</t>
  </si>
  <si>
    <t>Leadership Development Institute</t>
  </si>
  <si>
    <t>Analysis and research Centre</t>
  </si>
  <si>
    <t>Functional &amp; Soft Skill Centre</t>
  </si>
  <si>
    <t>Inclusion of Highway Police, Fire Services, 1090, ITMS, City surveillance and medical emergency services and any other services like CCTNS which would make the Emergency Response more comprehensive in future</t>
  </si>
  <si>
    <t>Technology Upgrade</t>
  </si>
  <si>
    <t>Police First Responder training centre with required equipment</t>
  </si>
  <si>
    <t>16.1 Significantly reduce all forms of violence and related death rates everywhere</t>
  </si>
  <si>
    <t>16.1.2 Proportion of population subjected to physical, psychological or sexual violence in the previous 12 months</t>
  </si>
  <si>
    <t>UP Police Mahila Samman Prakosth</t>
  </si>
  <si>
    <t>Strengthning of family Counseling Centre s of Uttar Pradesh</t>
  </si>
  <si>
    <t>6.50 lakh</t>
  </si>
  <si>
    <t>6.50 lakh (Approx)</t>
  </si>
  <si>
    <t xml:space="preserve">Girls empowered through self defence techniques in 4 selected districts (Lucknow, Gorakhpur, Varanasi, Gautam Budh Nagar) of Uttar Pradesh </t>
  </si>
  <si>
    <t>19 lakh (approx)</t>
  </si>
  <si>
    <t>11 lakh Approx.</t>
  </si>
  <si>
    <t>Girl students are made aware on digital literacy to prevent and to deal with Cyber-bullying in Lucknow &amp; Gautam Budh Nagar districts of Uttar Pradesh</t>
  </si>
  <si>
    <t>09.00 lakh (approx)</t>
  </si>
  <si>
    <t>6.00 lakh Approx.</t>
  </si>
  <si>
    <t>16.1.5 No. of Child Friendly Police Station</t>
  </si>
  <si>
    <t>Creation of 20 Model Child friendly Police Stations in 20 Districts of Uttar Pradesh</t>
  </si>
  <si>
    <t>9.60 lakh</t>
  </si>
  <si>
    <t>16.2            End Abuse, exploitation, trafficking, and all forms of violence against and torture of children</t>
  </si>
  <si>
    <t xml:space="preserve">16.2.2  Proportion of crime committed against children during the year </t>
  </si>
  <si>
    <t>Training and capacity building of SJPU and Child welfare police officers of 75 district of Uttar Pradesh</t>
  </si>
  <si>
    <t xml:space="preserve">5.61 Lakh </t>
  </si>
  <si>
    <t>04 lakh Approx</t>
  </si>
  <si>
    <t>16.2.3  Number of Missing Children</t>
  </si>
  <si>
    <t>Operation Muskan to identify and restoration of Missing children</t>
  </si>
  <si>
    <t>Promote peaceful and inclusive societies for sustainable development , provide access to justice for all and build effective, accountable and inclusive institutions at all levels.</t>
  </si>
  <si>
    <t>1-Women Power Line-1090 Provides immediate help to harassed women suffering from an antisocial behaviour.
2-Awareness through campaigning and forming Power Agents across the state as a citizen volenteer scheme</t>
  </si>
  <si>
    <t>Women Power Line-1090</t>
  </si>
  <si>
    <t>citizen volunteer  scheme for campaigning.
 " Power Agent Programme"</t>
  </si>
  <si>
    <t>20
( to be funded solely by U.P. Govt.)</t>
  </si>
  <si>
    <t>To establish LiDAR Technology in generation of contours and 3D mapping in the State of Uttar Pradesh</t>
  </si>
  <si>
    <t>To transfer and disseminate the technology of Remote Sensing &amp; GIS through  organization of theme based training programmes</t>
  </si>
  <si>
    <t>To promote the technology of Remote Sensing and Geographical Information System (GIS) in disaster management (specifically for flood and drought) in order to generate “Early Warning System”</t>
  </si>
  <si>
    <t>Department of Animal Husbandry, UP</t>
  </si>
  <si>
    <t>Sustainable consumption and production of livestock products</t>
  </si>
  <si>
    <t>Milk Production</t>
  </si>
  <si>
    <t>Expansion of Poultry industry in the state</t>
  </si>
  <si>
    <t xml:space="preserve">Mining and UPPCB </t>
  </si>
  <si>
    <t xml:space="preserve">Agriculture Department  </t>
  </si>
  <si>
    <t>Harnessing of Agriculture Production and Control food Loss.</t>
  </si>
  <si>
    <t>Compliance of UP Govt. order dt. 28-10-15 and NGT order on stubble burning</t>
  </si>
  <si>
    <t>Distribution of LPG Gas in rural areas</t>
  </si>
  <si>
    <t>cities</t>
  </si>
  <si>
    <t>Reduction in Carbon foot prints (Sustainable cities)</t>
  </si>
  <si>
    <t>Hazardous and Toxic Waste Management:</t>
  </si>
  <si>
    <t>Reduce  Solid Waste</t>
  </si>
  <si>
    <t>Implementation of MSW rules, 2016</t>
  </si>
  <si>
    <t>29 clusters developed for integrated solid waste management</t>
  </si>
  <si>
    <t>Use of Plastic</t>
  </si>
  <si>
    <t>Implementation of plastic waste management rule effective from 18-03-16 &amp; Environment dept. notification dt 22-12-15 on complete ban of sell or store manufacture etc</t>
  </si>
  <si>
    <t>Waste to Energy Plants</t>
  </si>
  <si>
    <t>Operationalization  of waste to energy plants</t>
  </si>
  <si>
    <t>Sewage Treatment</t>
  </si>
  <si>
    <t>Installation &amp; commissioning and monitoring of STP</t>
  </si>
  <si>
    <t>Solar PV system installation</t>
  </si>
  <si>
    <t>Different buildings/Offices</t>
  </si>
  <si>
    <t>Energy Consumption shall be reduced by 10% of the present level of consumption</t>
  </si>
  <si>
    <t>Use of LED, BEE star Rated ACs, APFC &amp; BEE Star rated transformers</t>
  </si>
  <si>
    <t>MENREGA</t>
  </si>
  <si>
    <t>Wage Employment</t>
  </si>
  <si>
    <t>Crore Persondays</t>
  </si>
  <si>
    <t>More women off Season Wage employment</t>
  </si>
  <si>
    <t>Included in above</t>
  </si>
  <si>
    <t>33% of Above target</t>
  </si>
  <si>
    <t>SRLM/SHGs</t>
  </si>
  <si>
    <t>Lakh SHGs and Revolving  Fund</t>
  </si>
  <si>
    <t>Environment Department</t>
  </si>
  <si>
    <t>Sustainable Consumption and Production</t>
  </si>
  <si>
    <t xml:space="preserve">Training, Seminars and IEC activities </t>
  </si>
  <si>
    <t>Reduction in Energy Consumption Rate by 10% of total electricity consumption per year by use of energy efficient technologies</t>
  </si>
  <si>
    <t>No Standard Costs Estimation is possible</t>
  </si>
  <si>
    <t xml:space="preserve">Destination / Circuit Development at Mathura </t>
  </si>
  <si>
    <t xml:space="preserve">Development of Mathura &amp; Vrindavan, </t>
  </si>
  <si>
    <t>SWADESH Darshan  Scheme- Buddhist Circuit, Ramayan Circuit, Krishna Circuit,  Spiritual Circuit, Heritage Circuit</t>
  </si>
  <si>
    <t xml:space="preserve">Development of Kapilvastu, Sravasti, Kushinagar, Chitrakoot, Shringverpur, Ayodhya, Mathura , Vrindavan </t>
  </si>
  <si>
    <t>PRASAD Scheme- Cruise Boat, Leisure Show at Varanasi</t>
  </si>
  <si>
    <t>Cruise Boat, Leisure Show at Varanasi</t>
  </si>
  <si>
    <t>PRASAD Scheme- Basic Tourism Infrastructure Development of Different Places</t>
  </si>
  <si>
    <t>Development of Sarnath, Varanasi, Mathura, Ayodhya</t>
  </si>
  <si>
    <t>Destination/Circuit Development at Tourist places</t>
  </si>
  <si>
    <t>Development of braj Circuit, Buddhist Circuit</t>
  </si>
  <si>
    <t>Development of Tourist Places</t>
  </si>
  <si>
    <t>Development of various Tourist Places</t>
  </si>
  <si>
    <t>Development of Tourist Places (District Sector)</t>
  </si>
  <si>
    <t>Development of various Tourist Places (District Sector)</t>
  </si>
  <si>
    <t>Historical/Pauranik Places Tourism Infrastructure Development</t>
  </si>
  <si>
    <t>Development of Water Sports at Ramgarh Tal in Gorakhpur</t>
  </si>
  <si>
    <t xml:space="preserve">Utility Scale Grid Connected Solar Power Plant </t>
  </si>
  <si>
    <t>National Solar Mission/ Solar Power Policy 2017</t>
  </si>
  <si>
    <t xml:space="preserve">Department of Additional Sources of Energy </t>
  </si>
  <si>
    <t xml:space="preserve">Rooftop Grid connected Solar Power Plant </t>
  </si>
  <si>
    <t xml:space="preserve">UP Jal Nigam </t>
  </si>
  <si>
    <t xml:space="preserve">Rural Drinking water </t>
  </si>
  <si>
    <t xml:space="preserve">Coverage by PWS </t>
  </si>
  <si>
    <t xml:space="preserve">Reorganisation/ Strengthening PWS </t>
  </si>
  <si>
    <t>Urban Sanitation (Sewarage )</t>
  </si>
  <si>
    <t xml:space="preserve">Sewerage Schemes </t>
  </si>
  <si>
    <t>Septage Managemnt</t>
  </si>
  <si>
    <t xml:space="preserve">Food and Supply </t>
  </si>
  <si>
    <t>Effective enforcement of NFSA Act and related PDS control orders to deter corrupt practices. Properly functional Grievance Redressal  System. There are essential for maintaining transparent PDS.</t>
  </si>
  <si>
    <t>Effective monitoring of enforcement tasks.</t>
  </si>
  <si>
    <t>Fisherman Houses @ 1000 houses/year (in No’s)</t>
  </si>
  <si>
    <t>Aquaculture has to be given status at par with Agriculture</t>
  </si>
  <si>
    <t xml:space="preserve">Urban Drinking Water </t>
  </si>
  <si>
    <t xml:space="preserve">Urban development department </t>
  </si>
  <si>
    <t>Promotion ornamental fish production (in No’s)</t>
  </si>
  <si>
    <t>To promote Fish processing technology and value addition products for income generation and consumer preference. (in No’s)- Mobile Fish Parlour, Kiosk, processing unit etc.</t>
  </si>
  <si>
    <t>Quality seed production by establishing Fish Hatcheries, Nurseries and Seed Rearing Units (in No’s)</t>
  </si>
  <si>
    <t>State Sector Sc heme</t>
  </si>
  <si>
    <t>Regular Trainings on advancements in Fishery Technologies  to fish farmers (in No’s)</t>
  </si>
  <si>
    <t>Conservation of natural fish wealth in rivers and development of reservoir fishery through river-ranching and seed stocking programs respectively. (in no’s)</t>
  </si>
  <si>
    <t xml:space="preserve">Blue Revolution </t>
  </si>
  <si>
    <t>Blue Revolution/RKVY</t>
  </si>
  <si>
    <t>Panchyati Raj Department</t>
  </si>
  <si>
    <t xml:space="preserve">Swachh bharat mission(Gramin) </t>
  </si>
  <si>
    <t>To make Uttar Pradesh Open Defection Free( OTF), Clean and Green UP</t>
  </si>
  <si>
    <t>Goal No. : 13 (Take Urgent Action to Combat Climate Change and its Impacts)</t>
  </si>
  <si>
    <t>Interventions/ Activities/ Schems</t>
  </si>
  <si>
    <t>Required Budget (In Lakhs)</t>
  </si>
  <si>
    <t>Priority/ Program/ Sector</t>
  </si>
  <si>
    <t xml:space="preserve">Fisheries Department </t>
  </si>
  <si>
    <t xml:space="preserve">Transport and Urban development department </t>
  </si>
  <si>
    <t>Vehicular Pollution</t>
  </si>
  <si>
    <t>Promotion of Public Transport viz; Metro/                                    Buses.</t>
  </si>
  <si>
    <t>Use of CNG</t>
  </si>
  <si>
    <t>CNG Stns</t>
  </si>
  <si>
    <t>Pvt Party</t>
  </si>
  <si>
    <t>Pvt</t>
  </si>
  <si>
    <t>Pvt.</t>
  </si>
  <si>
    <t>Zero Emission vehicles</t>
  </si>
  <si>
    <t>Phasing out of old vehicles</t>
  </si>
  <si>
    <t>Age</t>
  </si>
  <si>
    <t>Improved PUC programme and development of inspection &amp; maintenance (I&amp;M) system for In use vehicles</t>
  </si>
  <si>
    <t>Progressive improvement in the fuel quality and vehicular technology.</t>
  </si>
  <si>
    <t>Burning of Crop Residue</t>
  </si>
  <si>
    <t>Pollution from Cooking fire</t>
  </si>
  <si>
    <t xml:space="preserve">Energy Department </t>
  </si>
  <si>
    <t>Use of Coal for  power generation</t>
  </si>
  <si>
    <t>Ban on sale &amp; use of furnace oil &amp; pet coke.</t>
  </si>
  <si>
    <t>Pollution from brick kiln</t>
  </si>
  <si>
    <t>Conversion of brick kiln to zig-zag technology</t>
  </si>
  <si>
    <t>Regulation on Polluting Industries.</t>
  </si>
  <si>
    <t>Installation of online real time monitoring stations at industries</t>
  </si>
  <si>
    <t>UPPCB</t>
  </si>
  <si>
    <t>Urban development department</t>
  </si>
  <si>
    <t>Reduce of Solid Waste</t>
  </si>
  <si>
    <t>1. Implementation of MSW rules, 2016
2. 29 clusters developed for integrated solid waste management</t>
  </si>
  <si>
    <t>Operationalization  of waste energy plants</t>
  </si>
  <si>
    <t>Solar PB system installation</t>
  </si>
  <si>
    <t>Urban Water Supply Schemes</t>
  </si>
  <si>
    <t>Rural Water Supply Schemes</t>
  </si>
  <si>
    <t>Water Treatment Plants (WTPs)</t>
  </si>
  <si>
    <t>Sewage Pumping Stations (SPS)</t>
  </si>
  <si>
    <t>Sewage Treatment Plants (STP)</t>
  </si>
  <si>
    <t>Forest department</t>
  </si>
  <si>
    <t>Establishment of additional solar energy equipment in protected areas and forest chaukis</t>
  </si>
  <si>
    <t>Constitution of Biodiversity Management Committees (BMCs)(in number)</t>
  </si>
  <si>
    <t>Preparations of People’s Biodiversity Register (in number)</t>
  </si>
  <si>
    <t>Training/exposure visits/awareness campaign for BMCs, PBRs, mechanism for benefit sharing (in number)</t>
  </si>
  <si>
    <t>Biodiversity Heritage site (in number)</t>
  </si>
  <si>
    <t>Wetlands Conservation in forest area ( in number)</t>
  </si>
  <si>
    <r>
      <rPr>
        <b/>
        <sz val="14"/>
        <color rgb="FF000000"/>
        <rFont val="Arial Narrow"/>
        <family val="2"/>
      </rPr>
      <t>1.</t>
    </r>
    <r>
      <rPr>
        <sz val="14"/>
        <color rgb="FF000000"/>
        <rFont val="Arial Narrow"/>
        <family val="2"/>
      </rPr>
      <t xml:space="preserve"> Reduction in TB Deaths by 20%.
</t>
    </r>
    <r>
      <rPr>
        <b/>
        <sz val="14"/>
        <color rgb="FF000000"/>
        <rFont val="Arial Narrow"/>
        <family val="2"/>
      </rPr>
      <t>2.</t>
    </r>
    <r>
      <rPr>
        <sz val="14"/>
        <color rgb="FF000000"/>
        <rFont val="Arial Narrow"/>
        <family val="2"/>
      </rPr>
      <t xml:space="preserve"> Reduction in the TB Incidence rate by 15%.
</t>
    </r>
    <r>
      <rPr>
        <b/>
        <sz val="14"/>
        <color rgb="FF000000"/>
        <rFont val="Arial Narrow"/>
        <family val="2"/>
      </rPr>
      <t>3.</t>
    </r>
    <r>
      <rPr>
        <sz val="14"/>
        <color rgb="FF000000"/>
        <rFont val="Arial Narrow"/>
        <family val="2"/>
      </rPr>
      <t xml:space="preserve"> Preventive treatment coverage &gt;90%
</t>
    </r>
    <r>
      <rPr>
        <b/>
        <sz val="14"/>
        <color rgb="FF000000"/>
        <rFont val="Arial Narrow"/>
        <family val="2"/>
      </rPr>
      <t>4.</t>
    </r>
    <r>
      <rPr>
        <sz val="14"/>
        <color rgb="FF000000"/>
        <rFont val="Arial Narrow"/>
        <family val="2"/>
      </rPr>
      <t xml:space="preserve"> 25% TB case notification by private healthcare providers through eNikshay portal</t>
    </r>
  </si>
  <si>
    <r>
      <t>1.Reduction in the number of TB Deaths by 25%. 2.Reduction in the TB Incidence rate by 20%.
3. Preventive treatment coverage &gt;90%</t>
    </r>
    <r>
      <rPr>
        <sz val="14"/>
        <color rgb="FFFF0000"/>
        <rFont val="Arial Narrow"/>
        <family val="2"/>
      </rPr>
      <t xml:space="preserve"> </t>
    </r>
    <r>
      <rPr>
        <sz val="14"/>
        <color rgb="FF000000"/>
        <rFont val="Arial Narrow"/>
        <family val="2"/>
      </rPr>
      <t xml:space="preserve">
4. 30% TB case notification by private healthcare providers through eNikshay portal</t>
    </r>
  </si>
  <si>
    <r>
      <t xml:space="preserve">3.4 </t>
    </r>
    <r>
      <rPr>
        <sz val="14"/>
        <rFont val="Arial Narrow"/>
        <family val="2"/>
      </rPr>
      <t xml:space="preserve">By 2030, reduce by one third premature mortality from non-communicable diseases through prevention and treatment and </t>
    </r>
    <r>
      <rPr>
        <b/>
        <sz val="14"/>
        <rFont val="Arial Narrow"/>
        <family val="2"/>
      </rPr>
      <t>promote mental health and well-being.</t>
    </r>
    <r>
      <rPr>
        <sz val="14"/>
        <rFont val="Arial Narrow"/>
        <family val="2"/>
      </rPr>
      <t xml:space="preserve"> 
And </t>
    </r>
    <r>
      <rPr>
        <b/>
        <sz val="14"/>
        <rFont val="Arial Narrow"/>
        <family val="2"/>
      </rPr>
      <t xml:space="preserve">
3.5 Strengthen the prevention and treatment of substance abuse, including narcotic drug abuse and harmful use of alcohol</t>
    </r>
  </si>
  <si>
    <r>
      <rPr>
        <b/>
        <sz val="12"/>
        <color rgb="FF000000"/>
        <rFont val="Arial Narrow"/>
        <family val="2"/>
      </rPr>
      <t>1.</t>
    </r>
    <r>
      <rPr>
        <sz val="12"/>
        <color rgb="FF000000"/>
        <rFont val="Arial Narrow"/>
        <family val="2"/>
      </rPr>
      <t xml:space="preserve"> Authorisation by UPPCB of 30% of (169 district hospitals and 821 CHCs/BPHCs)
</t>
    </r>
    <r>
      <rPr>
        <b/>
        <sz val="12"/>
        <color rgb="FF000000"/>
        <rFont val="Arial Narrow"/>
        <family val="2"/>
      </rPr>
      <t>2.</t>
    </r>
    <r>
      <rPr>
        <sz val="12"/>
        <color rgb="FF000000"/>
        <rFont val="Arial Narrow"/>
        <family val="2"/>
      </rPr>
      <t xml:space="preserve"> Contract of all 169 district hospitals and 821 CHCs/BPHCs with treatment facilities.
</t>
    </r>
    <r>
      <rPr>
        <b/>
        <sz val="12"/>
        <color rgb="FF000000"/>
        <rFont val="Arial Narrow"/>
        <family val="2"/>
      </rPr>
      <t xml:space="preserve">3. </t>
    </r>
    <r>
      <rPr>
        <sz val="12"/>
        <color rgb="FF000000"/>
        <rFont val="Arial Narrow"/>
        <family val="2"/>
      </rPr>
      <t>100% coverage by of 169 district hospitals and 821 CHCs/BPHCs for monitoring &amp; reporting.</t>
    </r>
  </si>
  <si>
    <r>
      <rPr>
        <b/>
        <sz val="12"/>
        <color rgb="FF000000"/>
        <rFont val="Arial Narrow"/>
        <family val="2"/>
      </rPr>
      <t>1.</t>
    </r>
    <r>
      <rPr>
        <sz val="12"/>
        <color rgb="FF000000"/>
        <rFont val="Arial Narrow"/>
        <family val="2"/>
      </rPr>
      <t xml:space="preserve"> Authorisation by UPPCB of 50% of (169 district hospitals and 821 CHCs/BPHCs)
</t>
    </r>
    <r>
      <rPr>
        <b/>
        <sz val="12"/>
        <color rgb="FF000000"/>
        <rFont val="Arial Narrow"/>
        <family val="2"/>
      </rPr>
      <t>2.</t>
    </r>
    <r>
      <rPr>
        <sz val="12"/>
        <color rgb="FF000000"/>
        <rFont val="Arial Narrow"/>
        <family val="2"/>
      </rPr>
      <t xml:space="preserve"> Contract of all 169 district hospitals and 821 CHCs/BPHCs with treatment facilities.
</t>
    </r>
    <r>
      <rPr>
        <b/>
        <sz val="12"/>
        <color rgb="FF000000"/>
        <rFont val="Arial Narrow"/>
        <family val="2"/>
      </rPr>
      <t xml:space="preserve">3. </t>
    </r>
    <r>
      <rPr>
        <sz val="12"/>
        <color rgb="FF000000"/>
        <rFont val="Arial Narrow"/>
        <family val="2"/>
      </rPr>
      <t>100% coverage by of 169 district hospitals and 821 CHCs/BPHCs for monitoring &amp; reporting.</t>
    </r>
  </si>
  <si>
    <r>
      <rPr>
        <b/>
        <sz val="12"/>
        <color rgb="FF000000"/>
        <rFont val="Arial Narrow"/>
        <family val="2"/>
      </rPr>
      <t>1.</t>
    </r>
    <r>
      <rPr>
        <sz val="12"/>
        <color rgb="FF000000"/>
        <rFont val="Arial Narrow"/>
        <family val="2"/>
      </rPr>
      <t xml:space="preserve"> Authorisation by UPPCB of 70% of (169 district hospitals and 821 CHCs/BPHCs)
</t>
    </r>
    <r>
      <rPr>
        <b/>
        <sz val="12"/>
        <color rgb="FF000000"/>
        <rFont val="Arial Narrow"/>
        <family val="2"/>
      </rPr>
      <t>2.</t>
    </r>
    <r>
      <rPr>
        <sz val="12"/>
        <color rgb="FF000000"/>
        <rFont val="Arial Narrow"/>
        <family val="2"/>
      </rPr>
      <t xml:space="preserve"> Contract of all 169 district hospitals and 821 CHCs/BPHCs with treatment facilities.
</t>
    </r>
    <r>
      <rPr>
        <b/>
        <sz val="12"/>
        <color rgb="FF000000"/>
        <rFont val="Arial Narrow"/>
        <family val="2"/>
      </rPr>
      <t xml:space="preserve">3. </t>
    </r>
    <r>
      <rPr>
        <sz val="12"/>
        <color rgb="FF000000"/>
        <rFont val="Arial Narrow"/>
        <family val="2"/>
      </rPr>
      <t>100% coverage by of 169 district hospitals and 821 CHCs/BPHCs for monitoring &amp; reporting.    4. Enhancing treatment capacity by 10%.</t>
    </r>
  </si>
  <si>
    <r>
      <t>Sustainable Forest Management</t>
    </r>
    <r>
      <rPr>
        <sz val="14"/>
        <color theme="1"/>
        <rFont val="Arial Narrow"/>
        <family val="2"/>
      </rPr>
      <t xml:space="preserve">.
Agro-Forestry &amp; Participatory Forest Management in Uttar Pradesh </t>
    </r>
  </si>
  <si>
    <r>
      <rPr>
        <b/>
        <sz val="14"/>
        <color theme="1"/>
        <rFont val="Arial Narrow"/>
        <family val="2"/>
      </rPr>
      <t xml:space="preserve">Sustainable Mining  : </t>
    </r>
    <r>
      <rPr>
        <sz val="14"/>
        <color theme="1"/>
        <rFont val="Arial Narrow"/>
        <family val="2"/>
      </rPr>
      <t>Achieve the sustainable management and
efficient use of natural resources</t>
    </r>
  </si>
  <si>
    <r>
      <t>Tourism Department</t>
    </r>
    <r>
      <rPr>
        <sz val="14"/>
        <color theme="1"/>
        <rFont val="Arial Narrow"/>
        <family val="2"/>
      </rPr>
      <t xml:space="preserve"> </t>
    </r>
  </si>
  <si>
    <t>*Modernization and computerization of departmental procurement system from central to periphery level. To achieve the same infrastructural development and procurement HR are proposed.</t>
  </si>
  <si>
    <r>
      <t xml:space="preserve">1. Entry level accreditation of 35 hospitals
2. Final level Accreditation of 3 hospitals
</t>
    </r>
    <r>
      <rPr>
        <b/>
        <sz val="14"/>
        <rFont val="Arial Narrow"/>
        <family val="2"/>
      </rPr>
      <t>3</t>
    </r>
    <r>
      <rPr>
        <sz val="14"/>
        <rFont val="Arial Narrow"/>
        <family val="2"/>
      </rPr>
      <t xml:space="preserve">. Improving the hospital infra structure as per the Standard guidelines and National Building Code. 
</t>
    </r>
    <r>
      <rPr>
        <b/>
        <sz val="14"/>
        <rFont val="Arial Narrow"/>
        <family val="2"/>
      </rPr>
      <t>4</t>
    </r>
    <r>
      <rPr>
        <sz val="14"/>
        <rFont val="Arial Narrow"/>
        <family val="2"/>
      </rPr>
      <t xml:space="preserve">. Installation of fire safety equipements.
</t>
    </r>
    <r>
      <rPr>
        <b/>
        <sz val="14"/>
        <rFont val="Arial Narrow"/>
        <family val="2"/>
      </rPr>
      <t>5</t>
    </r>
    <r>
      <rPr>
        <sz val="14"/>
        <rFont val="Arial Narrow"/>
        <family val="2"/>
      </rPr>
      <t xml:space="preserve">. Acquiring mandatory legal compliances through coordination with concerned departments.   
</t>
    </r>
    <r>
      <rPr>
        <b/>
        <sz val="14"/>
        <rFont val="Arial Narrow"/>
        <family val="2"/>
      </rPr>
      <t>6</t>
    </r>
    <r>
      <rPr>
        <sz val="14"/>
        <rFont val="Arial Narrow"/>
        <family val="2"/>
      </rPr>
      <t xml:space="preserve">.Strengthening the hospitals by providing manpower and equipments as per IPHS norms.   </t>
    </r>
  </si>
  <si>
    <r>
      <t xml:space="preserve">1. Entry level accreditation of 50 hospitals
2. Final  level Accreditation of 5 hospitals
3. Improving the hospital infra structure as per the Standard guidelines and National Building Code. 
4. Installation of fire safety equipements.
5. Acquiring mandatory legal compliances through coordination with concerned departments. 
</t>
    </r>
    <r>
      <rPr>
        <b/>
        <sz val="14"/>
        <rFont val="Arial Narrow"/>
        <family val="2"/>
      </rPr>
      <t>6</t>
    </r>
    <r>
      <rPr>
        <sz val="14"/>
        <rFont val="Arial Narrow"/>
        <family val="2"/>
      </rPr>
      <t xml:space="preserve">.Strengthening the hospitals by providing manpower and equipments as per IPHS norms.   </t>
    </r>
  </si>
  <si>
    <t>Goal 15</t>
  </si>
  <si>
    <t>Required Budget
(InCrore) (budget utilizaed)</t>
  </si>
  <si>
    <t>Housing (Urban) PMAY (U)</t>
  </si>
  <si>
    <t>BADP/ MSDP/ SSDF/ BOCW/ SCA to SCSP
PMKVY/ DDU-GKY</t>
  </si>
  <si>
    <t>Housing (Rural)</t>
  </si>
  <si>
    <t>Recirculatory aquaculture system  (No.) (Fisheries)</t>
  </si>
  <si>
    <t>Construction of fishermen houses  (No.) (Fisheries)</t>
  </si>
  <si>
    <t>Financial (Rs. In Lac)</t>
  </si>
  <si>
    <t>Goal No.: 1  End Poverty (Three Year target Information)</t>
  </si>
  <si>
    <t>Priority/  Programme/ Sector</t>
  </si>
  <si>
    <t>10 District  Hospital; 
HR Required 20 ENT surgeon, 10 Audiologist, 10 Audiometric assisstant, 10 Instructors for Hearing Impaired Children,10 Speech and language pathologist, and 10 OT technitian.</t>
  </si>
  <si>
    <t>20 District  Hospital; 
HR Required 40 ENT surgeon, 20 Audiologist, 20 Audiometric assisstant, 20 Instructors for Hearing Impaired Children,20 Speech and language pathologist, and 20 OT technitian.</t>
  </si>
  <si>
    <t>30 District  Hospital; 
HR Required 60 ENT surgeon, 30 Audiologist, 30 Audiometric assisstant, 30 Instructors for Hearing Impaired Children,30 Speech and language pathologist, and 30 OT technitian.</t>
  </si>
  <si>
    <t>Budget (in Lakhs)</t>
  </si>
  <si>
    <t>Goal no. 8</t>
  </si>
  <si>
    <t>Widening &amp; Strengthening of Major District Roads(MDR) upto 2 Lane (7 M)</t>
  </si>
  <si>
    <t>xjhch mUewyu</t>
  </si>
  <si>
    <t>Hkq[kejh lekIr djuk</t>
  </si>
  <si>
    <t>lHkh ds fy, LoLFk thou</t>
  </si>
  <si>
    <t>xq.koRrkiw.kZ f”k{kk</t>
  </si>
  <si>
    <t>ySafxd lekurk</t>
  </si>
  <si>
    <t>lqjf{kr ty ,oa LoPNrk dk lrr izcU/ku</t>
  </si>
  <si>
    <t xml:space="preserve">fdQk;rh lrr vkSj vk/kqfud ÅtkZ </t>
  </si>
  <si>
    <t>mfpr dk;Z ,oa vkfFkZd fodkl</t>
  </si>
  <si>
    <t>lekos”kh ,oa la/kkj.kh; vkS|ksfxdhdj.k</t>
  </si>
  <si>
    <t>vlekurk de djuk</t>
  </si>
  <si>
    <t>lekos”kh ,oa lqjf{kr “kgj</t>
  </si>
  <si>
    <t>lrr miHkksx ,oa mRiknu</t>
  </si>
  <si>
    <t>tyok;q ifjorZu</t>
  </si>
  <si>
    <t>ty ds uhps thou</t>
  </si>
  <si>
    <t>Hkwfe ij thou</t>
  </si>
  <si>
    <t>“kkfUriw.kZ ,oa lekos”kh laLFkkvksa dk fuekZ.k</t>
  </si>
  <si>
    <t>y{;ksa ds fy, Hkkxhnkjh</t>
  </si>
  <si>
    <t>xksy dk uke</t>
  </si>
  <si>
    <t>xksy la0</t>
  </si>
  <si>
    <t>foRrh; fLFkfr ¼:0 yk[k esa½</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</si>
</sst>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sz val="10"/>
      <name val="Arial"/>
      <family val="2"/>
    </font>
    <font>
      <b/>
      <sz val="20"/>
      <name val="Arial Narrow"/>
      <family val="2"/>
    </font>
    <font>
      <b/>
      <sz val="18"/>
      <name val="Arial Narrow"/>
      <family val="2"/>
    </font>
    <font>
      <sz val="14"/>
      <name val="Arial Narrow"/>
      <family val="2"/>
    </font>
    <font>
      <b/>
      <sz val="14"/>
      <name val="Arial Narrow"/>
      <family val="2"/>
    </font>
    <font>
      <sz val="12"/>
      <name val="Arial Narrow"/>
      <family val="2"/>
    </font>
    <font>
      <b/>
      <sz val="12"/>
      <name val="Arial Narrow"/>
      <family val="2"/>
    </font>
    <font>
      <sz val="14"/>
      <color theme="1"/>
      <name val="Arial Narrow"/>
      <family val="2"/>
    </font>
    <font>
      <sz val="14"/>
      <color rgb="FF404041"/>
      <name val="Arial Narrow"/>
      <family val="2"/>
    </font>
    <font>
      <b/>
      <sz val="14"/>
      <color theme="1"/>
      <name val="Arial Narrow"/>
      <family val="2"/>
    </font>
    <font>
      <b/>
      <sz val="20"/>
      <color theme="1"/>
      <name val="Arial Narrow"/>
      <family val="2"/>
    </font>
    <font>
      <sz val="14"/>
      <color rgb="FF000000"/>
      <name val="Arial Narrow"/>
      <family val="2"/>
    </font>
    <font>
      <b/>
      <sz val="14"/>
      <color rgb="FF000000"/>
      <name val="Arial Narrow"/>
      <family val="2"/>
    </font>
    <font>
      <sz val="14"/>
      <color rgb="FFFF0000"/>
      <name val="Arial Narrow"/>
      <family val="2"/>
    </font>
    <font>
      <sz val="12"/>
      <color rgb="FF000000"/>
      <name val="Arial Narrow"/>
      <family val="2"/>
    </font>
    <font>
      <b/>
      <sz val="12"/>
      <color rgb="FF000000"/>
      <name val="Arial Narrow"/>
      <family val="2"/>
    </font>
    <font>
      <b/>
      <u/>
      <sz val="14"/>
      <color theme="1"/>
      <name val="Arial Narrow"/>
      <family val="2"/>
    </font>
    <font>
      <i/>
      <sz val="14"/>
      <color theme="1"/>
      <name val="Arial Narrow"/>
      <family val="2"/>
    </font>
    <font>
      <b/>
      <i/>
      <sz val="14"/>
      <color theme="1"/>
      <name val="Arial Narrow"/>
      <family val="2"/>
    </font>
    <font>
      <b/>
      <sz val="22"/>
      <color theme="1"/>
      <name val="Arial Narrow"/>
      <family val="2"/>
    </font>
    <font>
      <sz val="18"/>
      <color theme="1"/>
      <name val="Arial Narrow"/>
      <family val="2"/>
    </font>
    <font>
      <sz val="24"/>
      <color theme="1"/>
      <name val="Arial Narrow"/>
      <family val="2"/>
    </font>
    <font>
      <b/>
      <sz val="18"/>
      <color theme="1"/>
      <name val="Arial Narrow"/>
      <family val="2"/>
    </font>
    <font>
      <b/>
      <sz val="28"/>
      <color theme="1"/>
      <name val="Arial Narrow"/>
      <family val="2"/>
    </font>
    <font>
      <b/>
      <sz val="26"/>
      <name val="Arial Narrow"/>
      <family val="2"/>
    </font>
    <font>
      <sz val="15"/>
      <color theme="1"/>
      <name val="Kruti Dev 010"/>
    </font>
    <font>
      <b/>
      <sz val="14"/>
      <color theme="1"/>
      <name val="Calibri"/>
      <family val="2"/>
      <scheme val="minor"/>
    </font>
    <font>
      <b/>
      <sz val="15"/>
      <color theme="1"/>
      <name val="Kruti Dev 010"/>
    </font>
    <font>
      <b/>
      <sz val="15"/>
      <name val="Kruti Dev 010"/>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alignment vertical="center"/>
    </xf>
  </cellStyleXfs>
  <cellXfs count="522">
    <xf numFmtId="0" fontId="0" fillId="0" borderId="0" xfId="0"/>
    <xf numFmtId="0" fontId="5" fillId="2" borderId="0" xfId="0" applyFont="1" applyFill="1" applyBorder="1" applyAlignment="1">
      <alignment vertical="top"/>
    </xf>
    <xf numFmtId="0" fontId="5" fillId="2" borderId="0" xfId="0" applyFont="1" applyFill="1" applyAlignment="1">
      <alignment vertical="top"/>
    </xf>
    <xf numFmtId="0" fontId="5" fillId="2" borderId="3" xfId="0" applyFont="1" applyFill="1" applyBorder="1" applyAlignment="1">
      <alignment vertical="top"/>
    </xf>
    <xf numFmtId="0" fontId="5" fillId="2" borderId="3" xfId="0" applyFont="1" applyFill="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wrapText="1"/>
    </xf>
    <xf numFmtId="2" fontId="5" fillId="2" borderId="3" xfId="0" applyNumberFormat="1" applyFont="1" applyFill="1" applyBorder="1" applyAlignment="1">
      <alignment horizontal="center" vertical="top" wrapText="1"/>
    </xf>
    <xf numFmtId="1" fontId="5" fillId="2" borderId="3" xfId="0" applyNumberFormat="1" applyFont="1" applyFill="1" applyBorder="1" applyAlignment="1">
      <alignment horizontal="center" vertical="top" wrapText="1"/>
    </xf>
    <xf numFmtId="0" fontId="9" fillId="0" borderId="3" xfId="0" applyFont="1" applyBorder="1" applyAlignment="1">
      <alignment vertical="top" wrapText="1"/>
    </xf>
    <xf numFmtId="0" fontId="9" fillId="0" borderId="3" xfId="0" applyFont="1" applyBorder="1" applyAlignment="1">
      <alignment horizontal="center" vertical="top" wrapText="1"/>
    </xf>
    <xf numFmtId="2" fontId="9" fillId="0" borderId="3" xfId="0" applyNumberFormat="1" applyFont="1" applyBorder="1" applyAlignment="1">
      <alignment horizontal="center" vertical="top"/>
    </xf>
    <xf numFmtId="0" fontId="5" fillId="2" borderId="3" xfId="0" applyFont="1" applyFill="1" applyBorder="1" applyAlignment="1">
      <alignment horizontal="left" vertical="top" wrapText="1"/>
    </xf>
    <xf numFmtId="0" fontId="5" fillId="2" borderId="3" xfId="0" applyFont="1" applyFill="1" applyBorder="1" applyAlignment="1">
      <alignment horizontal="center" vertical="center" wrapText="1"/>
    </xf>
    <xf numFmtId="0" fontId="9" fillId="0" borderId="3" xfId="0" applyFont="1" applyFill="1" applyBorder="1" applyAlignment="1">
      <alignment vertical="top" wrapText="1"/>
    </xf>
    <xf numFmtId="0" fontId="9" fillId="0" borderId="2" xfId="0" applyFont="1" applyFill="1" applyBorder="1" applyAlignment="1">
      <alignment vertical="top"/>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2" fontId="5" fillId="2" borderId="3" xfId="0" applyNumberFormat="1" applyFont="1" applyFill="1" applyBorder="1" applyAlignment="1">
      <alignment horizontal="center" vertical="center" wrapText="1"/>
    </xf>
    <xf numFmtId="0" fontId="9" fillId="0" borderId="3" xfId="0" applyFont="1" applyBorder="1" applyAlignment="1">
      <alignment horizontal="center" vertical="top"/>
    </xf>
    <xf numFmtId="2" fontId="9" fillId="0" borderId="3" xfId="0" applyNumberFormat="1" applyFont="1" applyBorder="1" applyAlignment="1">
      <alignment horizontal="right" vertical="top"/>
    </xf>
    <xf numFmtId="2" fontId="5" fillId="2" borderId="3" xfId="0" applyNumberFormat="1" applyFont="1" applyFill="1" applyBorder="1" applyAlignment="1">
      <alignment vertical="top" wrapText="1"/>
    </xf>
    <xf numFmtId="2" fontId="6" fillId="2" borderId="3" xfId="0" applyNumberFormat="1" applyFont="1" applyFill="1" applyBorder="1" applyAlignment="1">
      <alignment vertical="top"/>
    </xf>
    <xf numFmtId="0" fontId="11" fillId="0" borderId="0" xfId="0" applyFont="1"/>
    <xf numFmtId="0" fontId="11" fillId="0" borderId="0" xfId="0" applyFont="1" applyBorder="1"/>
    <xf numFmtId="0" fontId="9" fillId="0" borderId="3" xfId="0" applyFont="1" applyBorder="1" applyAlignment="1">
      <alignment vertical="top"/>
    </xf>
    <xf numFmtId="0" fontId="11" fillId="0" borderId="0" xfId="0" applyFont="1" applyBorder="1" applyAlignment="1">
      <alignment vertical="top"/>
    </xf>
    <xf numFmtId="0" fontId="11" fillId="0" borderId="3" xfId="0" applyFont="1" applyBorder="1" applyAlignment="1">
      <alignment vertical="top"/>
    </xf>
    <xf numFmtId="0" fontId="7" fillId="0" borderId="3" xfId="0" applyFont="1" applyFill="1" applyBorder="1" applyAlignment="1">
      <alignment horizontal="left" vertical="top" wrapText="1"/>
    </xf>
    <xf numFmtId="0" fontId="13" fillId="0" borderId="3" xfId="0" applyFont="1" applyBorder="1" applyAlignment="1">
      <alignment horizontal="left" vertical="top" wrapText="1"/>
    </xf>
    <xf numFmtId="0" fontId="9" fillId="0" borderId="3" xfId="0" applyFont="1" applyBorder="1" applyAlignment="1">
      <alignment horizontal="left" vertical="top" wrapText="1"/>
    </xf>
    <xf numFmtId="0" fontId="5" fillId="0" borderId="3" xfId="2" applyFont="1" applyFill="1" applyBorder="1" applyAlignment="1">
      <alignment vertical="top" wrapText="1"/>
    </xf>
    <xf numFmtId="0" fontId="16" fillId="0" borderId="3" xfId="0" applyFont="1" applyFill="1" applyBorder="1" applyAlignment="1">
      <alignment horizontal="left" vertical="top" wrapText="1"/>
    </xf>
    <xf numFmtId="0" fontId="9" fillId="0" borderId="0" xfId="0" applyFont="1"/>
    <xf numFmtId="0" fontId="11" fillId="0" borderId="3" xfId="0" applyFont="1" applyFill="1" applyBorder="1" applyAlignment="1">
      <alignment horizontal="left" vertical="top" wrapText="1"/>
    </xf>
    <xf numFmtId="0" fontId="9" fillId="0" borderId="3" xfId="0" applyFont="1" applyFill="1" applyBorder="1" applyAlignment="1">
      <alignment horizontal="center" vertical="top"/>
    </xf>
    <xf numFmtId="2" fontId="9" fillId="0" borderId="3" xfId="0" applyNumberFormat="1" applyFont="1" applyFill="1" applyBorder="1" applyAlignment="1">
      <alignment horizontal="center" vertical="top"/>
    </xf>
    <xf numFmtId="0" fontId="9" fillId="0" borderId="3" xfId="0" applyFont="1" applyFill="1" applyBorder="1" applyAlignment="1">
      <alignment horizontal="center" vertical="top" wrapText="1"/>
    </xf>
    <xf numFmtId="2" fontId="9" fillId="0" borderId="3" xfId="0" applyNumberFormat="1" applyFont="1" applyFill="1" applyBorder="1" applyAlignment="1">
      <alignment horizontal="center" vertical="top" wrapText="1"/>
    </xf>
    <xf numFmtId="0" fontId="9" fillId="0" borderId="2" xfId="0" applyFont="1" applyFill="1" applyBorder="1" applyAlignment="1">
      <alignment horizontal="center" vertical="top"/>
    </xf>
    <xf numFmtId="2" fontId="9" fillId="0" borderId="2" xfId="0" applyNumberFormat="1" applyFont="1" applyFill="1" applyBorder="1" applyAlignment="1">
      <alignment horizontal="center" vertical="top"/>
    </xf>
    <xf numFmtId="2" fontId="5" fillId="0" borderId="3" xfId="0" applyNumberFormat="1" applyFont="1" applyBorder="1" applyAlignment="1">
      <alignment horizontal="center" vertical="top" wrapText="1"/>
    </xf>
    <xf numFmtId="0" fontId="9" fillId="0" borderId="3"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3" xfId="0" applyNumberFormat="1" applyFont="1" applyBorder="1" applyAlignment="1">
      <alignment horizontal="center" vertical="center"/>
    </xf>
    <xf numFmtId="0" fontId="9" fillId="0" borderId="3" xfId="0" applyFont="1" applyFill="1" applyBorder="1" applyAlignment="1">
      <alignment horizontal="center" vertical="center"/>
    </xf>
    <xf numFmtId="0" fontId="9" fillId="0" borderId="0" xfId="0" applyFont="1" applyAlignment="1">
      <alignment horizontal="left"/>
    </xf>
    <xf numFmtId="0" fontId="9" fillId="0" borderId="3" xfId="0" applyFont="1" applyFill="1" applyBorder="1" applyAlignment="1">
      <alignment horizontal="left" vertical="top"/>
    </xf>
    <xf numFmtId="0" fontId="11" fillId="0" borderId="3" xfId="0" applyFont="1" applyFill="1" applyBorder="1" applyAlignment="1">
      <alignment horizontal="left" textRotation="90"/>
    </xf>
    <xf numFmtId="0" fontId="9" fillId="0" borderId="3" xfId="0" applyFont="1" applyFill="1" applyBorder="1" applyAlignment="1">
      <alignment vertical="top"/>
    </xf>
    <xf numFmtId="0" fontId="11" fillId="0" borderId="3" xfId="0" applyFont="1" applyFill="1" applyBorder="1" applyAlignment="1">
      <alignment vertical="top"/>
    </xf>
    <xf numFmtId="0" fontId="9" fillId="0" borderId="3" xfId="0" applyFont="1" applyFill="1" applyBorder="1" applyAlignment="1">
      <alignment horizontal="justify" vertical="top"/>
    </xf>
    <xf numFmtId="0" fontId="9" fillId="0" borderId="8" xfId="0" applyFont="1" applyFill="1" applyBorder="1" applyAlignment="1">
      <alignment vertical="top"/>
    </xf>
    <xf numFmtId="0" fontId="9" fillId="0" borderId="7" xfId="0" applyFont="1" applyFill="1" applyBorder="1" applyAlignment="1">
      <alignment vertical="top"/>
    </xf>
    <xf numFmtId="2" fontId="9" fillId="0" borderId="3" xfId="0" applyNumberFormat="1" applyFont="1" applyFill="1" applyBorder="1" applyAlignment="1">
      <alignment horizontal="justify" vertical="top"/>
    </xf>
    <xf numFmtId="0" fontId="9" fillId="0" borderId="0" xfId="0" applyFont="1" applyAlignment="1"/>
    <xf numFmtId="0" fontId="11" fillId="0" borderId="0" xfId="0" applyFont="1" applyAlignment="1">
      <alignment horizontal="center"/>
    </xf>
    <xf numFmtId="0" fontId="9" fillId="0" borderId="3" xfId="0" applyFont="1" applyBorder="1"/>
    <xf numFmtId="0" fontId="9" fillId="0" borderId="3" xfId="0" applyFont="1" applyBorder="1" applyAlignment="1">
      <alignment horizontal="left"/>
    </xf>
    <xf numFmtId="0" fontId="11" fillId="0" borderId="3" xfId="0" applyFont="1" applyBorder="1" applyAlignment="1">
      <alignment horizontal="center" vertical="top"/>
    </xf>
    <xf numFmtId="0" fontId="11" fillId="0" borderId="3" xfId="0" applyFont="1" applyBorder="1" applyAlignment="1">
      <alignment horizontal="left" vertical="top"/>
    </xf>
    <xf numFmtId="0" fontId="9" fillId="0" borderId="0" xfId="0" applyFont="1" applyAlignment="1">
      <alignment horizontal="left" vertical="top"/>
    </xf>
    <xf numFmtId="0" fontId="11" fillId="0" borderId="3" xfId="0" applyFont="1" applyFill="1" applyBorder="1" applyAlignment="1">
      <alignment horizontal="center" vertical="top"/>
    </xf>
    <xf numFmtId="0" fontId="9" fillId="0" borderId="3" xfId="0" applyFont="1" applyBorder="1" applyAlignment="1">
      <alignment horizontal="left" vertical="top"/>
    </xf>
    <xf numFmtId="0" fontId="9" fillId="0" borderId="3" xfId="0" applyFont="1" applyBorder="1" applyAlignment="1">
      <alignment horizontal="justify" vertical="top" wrapText="1"/>
    </xf>
    <xf numFmtId="0" fontId="9" fillId="0" borderId="0" xfId="0" applyFont="1" applyAlignment="1">
      <alignment vertical="top"/>
    </xf>
    <xf numFmtId="0" fontId="11" fillId="0" borderId="3" xfId="0" applyFont="1" applyBorder="1" applyAlignment="1">
      <alignment vertical="top" wrapText="1"/>
    </xf>
    <xf numFmtId="0" fontId="11" fillId="0" borderId="3" xfId="0" applyFont="1" applyBorder="1" applyAlignment="1">
      <alignment horizontal="left" vertical="center"/>
    </xf>
    <xf numFmtId="0" fontId="11" fillId="0" borderId="3" xfId="0" applyFont="1" applyBorder="1" applyAlignment="1">
      <alignment vertical="center"/>
    </xf>
    <xf numFmtId="0" fontId="11" fillId="0" borderId="3" xfId="0" applyFont="1" applyFill="1" applyBorder="1" applyAlignment="1">
      <alignment vertical="top" wrapText="1"/>
    </xf>
    <xf numFmtId="0" fontId="9" fillId="0" borderId="2" xfId="0" applyFont="1" applyBorder="1" applyAlignment="1">
      <alignment vertical="top"/>
    </xf>
    <xf numFmtId="0" fontId="9" fillId="0" borderId="0" xfId="0" applyFont="1" applyAlignment="1">
      <alignment vertical="top" wrapText="1"/>
    </xf>
    <xf numFmtId="0" fontId="9" fillId="0" borderId="2" xfId="0" applyFont="1" applyBorder="1" applyAlignment="1">
      <alignment vertical="top" wrapText="1"/>
    </xf>
    <xf numFmtId="0" fontId="9" fillId="0" borderId="8" xfId="0" applyFont="1" applyBorder="1" applyAlignment="1">
      <alignment vertical="top" wrapText="1"/>
    </xf>
    <xf numFmtId="0" fontId="9" fillId="0" borderId="7" xfId="0" applyFont="1" applyBorder="1" applyAlignment="1">
      <alignment vertical="top" wrapText="1"/>
    </xf>
    <xf numFmtId="0" fontId="9" fillId="0" borderId="0" xfId="0" applyFont="1" applyAlignment="1">
      <alignment wrapText="1"/>
    </xf>
    <xf numFmtId="0" fontId="9" fillId="0" borderId="0" xfId="0" applyFont="1" applyFill="1" applyAlignment="1">
      <alignment horizontal="center" vertical="center" wrapText="1"/>
    </xf>
    <xf numFmtId="0" fontId="13" fillId="0" borderId="3" xfId="0" applyFont="1" applyBorder="1" applyAlignment="1">
      <alignment horizontal="center" vertical="center" readingOrder="1"/>
    </xf>
    <xf numFmtId="0" fontId="11" fillId="0" borderId="3" xfId="0" applyFont="1" applyBorder="1" applyAlignment="1">
      <alignment horizontal="center" vertical="center"/>
    </xf>
    <xf numFmtId="0" fontId="19" fillId="0" borderId="3" xfId="0" applyFont="1" applyFill="1" applyBorder="1" applyAlignment="1">
      <alignment vertical="top" wrapText="1"/>
    </xf>
    <xf numFmtId="1" fontId="9" fillId="0" borderId="3" xfId="0" applyNumberFormat="1" applyFont="1" applyFill="1" applyBorder="1" applyAlignment="1">
      <alignment horizontal="center" vertical="top"/>
    </xf>
    <xf numFmtId="0" fontId="13" fillId="4" borderId="3" xfId="0" applyFont="1" applyFill="1" applyBorder="1" applyAlignment="1">
      <alignment vertical="top" wrapText="1"/>
    </xf>
    <xf numFmtId="0" fontId="13" fillId="4" borderId="3" xfId="0" applyFont="1" applyFill="1" applyBorder="1" applyAlignment="1">
      <alignment horizontal="left" vertical="top" wrapText="1"/>
    </xf>
    <xf numFmtId="0" fontId="9" fillId="0" borderId="8" xfId="0" applyFont="1" applyBorder="1" applyAlignment="1">
      <alignment vertical="top"/>
    </xf>
    <xf numFmtId="0" fontId="9" fillId="0" borderId="7" xfId="0" applyFont="1" applyBorder="1" applyAlignment="1">
      <alignment vertical="top"/>
    </xf>
    <xf numFmtId="0" fontId="9" fillId="0" borderId="9" xfId="0" applyFont="1" applyFill="1" applyBorder="1" applyAlignment="1">
      <alignment horizontal="right" vertical="center" wrapText="1"/>
    </xf>
    <xf numFmtId="0" fontId="20" fillId="0" borderId="9" xfId="0" applyFont="1" applyFill="1" applyBorder="1" applyAlignment="1">
      <alignment horizontal="left" vertical="center"/>
    </xf>
    <xf numFmtId="0" fontId="11"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Border="1" applyAlignment="1">
      <alignment horizontal="center" vertical="top"/>
    </xf>
    <xf numFmtId="2" fontId="9" fillId="0" borderId="3" xfId="0" quotePrefix="1" applyNumberFormat="1" applyFont="1" applyBorder="1" applyAlignment="1">
      <alignment horizontal="center" vertical="top"/>
    </xf>
    <xf numFmtId="2" fontId="9" fillId="0" borderId="3" xfId="0" applyNumberFormat="1" applyFont="1" applyBorder="1" applyAlignment="1">
      <alignment vertical="top"/>
    </xf>
    <xf numFmtId="0" fontId="11" fillId="0" borderId="4" xfId="0" applyFont="1" applyBorder="1" applyAlignment="1">
      <alignment vertical="top"/>
    </xf>
    <xf numFmtId="0" fontId="11" fillId="0" borderId="6" xfId="0" applyFont="1" applyBorder="1" applyAlignment="1">
      <alignment vertical="top"/>
    </xf>
    <xf numFmtId="0" fontId="11" fillId="0" borderId="4" xfId="0" applyFont="1" applyBorder="1" applyAlignment="1">
      <alignment horizontal="center" vertical="top"/>
    </xf>
    <xf numFmtId="0" fontId="9" fillId="0" borderId="6" xfId="0" applyFont="1" applyBorder="1" applyAlignment="1">
      <alignment vertical="top"/>
    </xf>
    <xf numFmtId="0" fontId="11" fillId="0" borderId="0" xfId="0" applyFont="1" applyBorder="1" applyAlignment="1">
      <alignment horizontal="left" vertical="top"/>
    </xf>
    <xf numFmtId="0" fontId="9" fillId="0" borderId="2" xfId="0" applyFont="1" applyBorder="1" applyAlignment="1">
      <alignment horizontal="center" vertical="top"/>
    </xf>
    <xf numFmtId="0" fontId="9" fillId="0" borderId="0" xfId="0" applyFont="1" applyBorder="1" applyAlignment="1">
      <alignment vertical="top"/>
    </xf>
    <xf numFmtId="0" fontId="11" fillId="0" borderId="0" xfId="0" applyFont="1" applyBorder="1" applyAlignment="1">
      <alignment horizontal="center" vertical="center"/>
    </xf>
    <xf numFmtId="0" fontId="9" fillId="0" borderId="0" xfId="0" applyFont="1" applyAlignment="1">
      <alignment horizontal="center" vertical="center"/>
    </xf>
    <xf numFmtId="0" fontId="5" fillId="0" borderId="3" xfId="0" applyFont="1" applyFill="1" applyBorder="1" applyAlignment="1">
      <alignment horizontal="justify" vertical="top" wrapText="1"/>
    </xf>
    <xf numFmtId="0" fontId="5" fillId="0" borderId="3"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horizontal="center" vertical="center"/>
    </xf>
    <xf numFmtId="0" fontId="5" fillId="0" borderId="3" xfId="0" applyFont="1" applyFill="1" applyBorder="1" applyAlignment="1">
      <alignment horizontal="center" vertical="top" wrapText="1"/>
    </xf>
    <xf numFmtId="9" fontId="5" fillId="0" borderId="3"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9" fillId="0" borderId="0" xfId="0" applyFont="1" applyAlignment="1">
      <alignmen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6" fillId="0" borderId="3" xfId="0" applyFont="1" applyFill="1" applyBorder="1" applyAlignment="1">
      <alignment horizontal="center" vertical="center" wrapText="1"/>
    </xf>
    <xf numFmtId="0" fontId="9" fillId="0" borderId="0" xfId="0" applyFont="1" applyFill="1" applyAlignment="1">
      <alignment vertical="top"/>
    </xf>
    <xf numFmtId="0" fontId="5" fillId="0" borderId="2" xfId="0" applyFont="1" applyFill="1" applyBorder="1" applyAlignment="1">
      <alignment horizontal="left" vertical="top" wrapText="1"/>
    </xf>
    <xf numFmtId="0" fontId="9" fillId="0" borderId="0" xfId="0" applyFont="1" applyFill="1" applyAlignment="1">
      <alignment horizontal="left" vertical="center"/>
    </xf>
    <xf numFmtId="0" fontId="5" fillId="0" borderId="0" xfId="0" applyFont="1" applyFill="1" applyAlignment="1">
      <alignment vertical="center"/>
    </xf>
    <xf numFmtId="0" fontId="6" fillId="0" borderId="2"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0" xfId="0" applyFont="1" applyFill="1" applyAlignment="1">
      <alignment horizontal="left" vertical="top"/>
    </xf>
    <xf numFmtId="0" fontId="5" fillId="0" borderId="5" xfId="2" applyFont="1" applyFill="1" applyBorder="1" applyAlignment="1">
      <alignment vertical="top" wrapText="1"/>
    </xf>
    <xf numFmtId="0" fontId="5" fillId="0" borderId="2" xfId="0" applyFont="1" applyFill="1" applyBorder="1" applyAlignment="1">
      <alignment horizontal="center" vertical="top"/>
    </xf>
    <xf numFmtId="0" fontId="9" fillId="0" borderId="0" xfId="0" applyFont="1" applyFill="1" applyBorder="1" applyAlignment="1">
      <alignment vertical="center" wrapText="1"/>
    </xf>
    <xf numFmtId="0" fontId="9" fillId="0" borderId="0" xfId="0" applyFont="1" applyBorder="1" applyAlignment="1"/>
    <xf numFmtId="0" fontId="9" fillId="0" borderId="1" xfId="0" applyFont="1" applyBorder="1"/>
    <xf numFmtId="2" fontId="11" fillId="0" borderId="3" xfId="0" applyNumberFormat="1" applyFont="1" applyBorder="1" applyAlignment="1">
      <alignment vertical="top"/>
    </xf>
    <xf numFmtId="2" fontId="11" fillId="0" borderId="3" xfId="0" applyNumberFormat="1" applyFont="1" applyBorder="1" applyAlignment="1">
      <alignment vertical="center"/>
    </xf>
    <xf numFmtId="2" fontId="11" fillId="0" borderId="3" xfId="0" applyNumberFormat="1" applyFont="1" applyBorder="1" applyAlignment="1">
      <alignment horizontal="left" vertical="center"/>
    </xf>
    <xf numFmtId="0" fontId="9" fillId="0" borderId="3" xfId="0" applyFont="1" applyFill="1" applyBorder="1" applyAlignment="1">
      <alignment horizontal="left" vertical="center" wrapText="1"/>
    </xf>
    <xf numFmtId="0" fontId="9" fillId="0" borderId="0" xfId="0" applyFont="1" applyBorder="1"/>
    <xf numFmtId="0" fontId="12" fillId="0" borderId="0" xfId="0" applyFont="1" applyBorder="1" applyAlignment="1"/>
    <xf numFmtId="0" fontId="6" fillId="0" borderId="3" xfId="0" applyFont="1" applyFill="1" applyBorder="1" applyAlignment="1">
      <alignment vertical="top" wrapText="1"/>
    </xf>
    <xf numFmtId="0" fontId="6" fillId="0" borderId="3" xfId="0" applyFont="1" applyFill="1" applyBorder="1" applyAlignment="1">
      <alignment vertical="center"/>
    </xf>
    <xf numFmtId="0" fontId="9" fillId="0" borderId="3" xfId="0" applyFont="1" applyBorder="1" applyAlignment="1">
      <alignment vertical="center"/>
    </xf>
    <xf numFmtId="0" fontId="5" fillId="0" borderId="3" xfId="0" applyFont="1" applyFill="1" applyBorder="1" applyAlignment="1">
      <alignment vertical="top" wrapText="1"/>
    </xf>
    <xf numFmtId="0" fontId="5" fillId="0" borderId="3" xfId="0" applyFont="1" applyFill="1" applyBorder="1" applyAlignment="1">
      <alignment vertical="top"/>
    </xf>
    <xf numFmtId="0" fontId="9" fillId="0" borderId="3" xfId="0" applyFont="1" applyFill="1" applyBorder="1" applyAlignment="1">
      <alignment vertical="top"/>
    </xf>
    <xf numFmtId="0" fontId="6" fillId="0" borderId="6" xfId="0" applyFont="1" applyFill="1" applyBorder="1" applyAlignment="1">
      <alignment vertical="center"/>
    </xf>
    <xf numFmtId="0" fontId="5" fillId="0" borderId="4" xfId="0" applyFont="1" applyFill="1" applyBorder="1" applyAlignment="1">
      <alignment vertical="top" wrapText="1"/>
    </xf>
    <xf numFmtId="0" fontId="6" fillId="0" borderId="3" xfId="0" applyFont="1" applyFill="1" applyBorder="1" applyAlignment="1">
      <alignment vertical="center" wrapText="1"/>
    </xf>
    <xf numFmtId="0" fontId="5" fillId="0" borderId="2"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Fill="1" applyBorder="1" applyAlignment="1">
      <alignment vertical="top" wrapText="1"/>
    </xf>
    <xf numFmtId="0" fontId="9" fillId="0" borderId="3" xfId="0" applyFont="1" applyBorder="1" applyAlignment="1">
      <alignment vertical="center" wrapText="1"/>
    </xf>
    <xf numFmtId="0" fontId="6" fillId="0" borderId="2" xfId="0" applyFont="1" applyFill="1" applyBorder="1" applyAlignment="1">
      <alignment vertical="top" wrapText="1"/>
    </xf>
    <xf numFmtId="0" fontId="6" fillId="0" borderId="7" xfId="0" applyFont="1" applyFill="1" applyBorder="1" applyAlignment="1">
      <alignment vertical="top" wrapText="1"/>
    </xf>
    <xf numFmtId="0" fontId="6" fillId="0" borderId="2" xfId="0" applyFont="1" applyFill="1" applyBorder="1" applyAlignment="1">
      <alignment vertical="center" wrapText="1"/>
    </xf>
    <xf numFmtId="0" fontId="5" fillId="0" borderId="3" xfId="0" applyFont="1" applyFill="1" applyBorder="1" applyAlignment="1">
      <alignment vertical="center"/>
    </xf>
    <xf numFmtId="0" fontId="6" fillId="0" borderId="8" xfId="0" applyFont="1" applyFill="1" applyBorder="1" applyAlignment="1">
      <alignment vertical="top" wrapText="1"/>
    </xf>
    <xf numFmtId="0" fontId="5" fillId="0" borderId="3" xfId="0" applyFont="1" applyFill="1" applyBorder="1" applyAlignment="1">
      <alignment vertical="center" wrapText="1"/>
    </xf>
    <xf numFmtId="0" fontId="6" fillId="0" borderId="6" xfId="0" applyFont="1" applyFill="1" applyBorder="1" applyAlignment="1">
      <alignment vertical="top"/>
    </xf>
    <xf numFmtId="0" fontId="6" fillId="0" borderId="3" xfId="0" applyFont="1" applyFill="1" applyBorder="1" applyAlignment="1">
      <alignment vertical="top"/>
    </xf>
    <xf numFmtId="0" fontId="9" fillId="0" borderId="3" xfId="0" applyFont="1" applyFill="1" applyBorder="1" applyAlignment="1">
      <alignment horizontal="center" vertical="center" wrapText="1"/>
    </xf>
    <xf numFmtId="0" fontId="11" fillId="0" borderId="0" xfId="0" applyFont="1" applyAlignment="1">
      <alignment horizontal="left"/>
    </xf>
    <xf numFmtId="0" fontId="11" fillId="0" borderId="3" xfId="0" applyFont="1" applyBorder="1" applyAlignment="1">
      <alignment horizontal="center" vertical="center" wrapText="1"/>
    </xf>
    <xf numFmtId="0" fontId="9" fillId="0" borderId="3" xfId="0" applyFont="1" applyFill="1" applyBorder="1" applyAlignment="1">
      <alignment horizontal="center" vertical="top" wrapText="1"/>
    </xf>
    <xf numFmtId="0" fontId="9" fillId="0" borderId="3" xfId="0" applyFont="1" applyBorder="1" applyAlignment="1">
      <alignment horizontal="left"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center" vertical="top"/>
    </xf>
    <xf numFmtId="0" fontId="11" fillId="3"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11" fillId="0" borderId="3" xfId="0" applyFont="1" applyBorder="1" applyAlignment="1">
      <alignment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9" fillId="0" borderId="3" xfId="0" applyFont="1" applyBorder="1" applyAlignment="1">
      <alignment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top"/>
    </xf>
    <xf numFmtId="0" fontId="9" fillId="0" borderId="3" xfId="0" applyFont="1" applyBorder="1" applyAlignment="1">
      <alignment horizontal="center" vertical="top"/>
    </xf>
    <xf numFmtId="0" fontId="9" fillId="0" borderId="3" xfId="0" applyFont="1" applyBorder="1" applyAlignment="1">
      <alignment horizontal="left" vertical="top" wrapText="1"/>
    </xf>
    <xf numFmtId="0" fontId="11" fillId="0" borderId="3" xfId="0" applyFont="1" applyBorder="1" applyAlignment="1">
      <alignment horizontal="lef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left" vertical="top" wrapText="1"/>
    </xf>
    <xf numFmtId="0" fontId="11" fillId="0" borderId="3" xfId="0" applyFont="1" applyFill="1" applyBorder="1" applyAlignment="1">
      <alignment horizontal="center" vertical="top" wrapText="1"/>
    </xf>
    <xf numFmtId="0" fontId="11" fillId="0" borderId="3" xfId="0" applyFont="1" applyBorder="1" applyAlignment="1">
      <alignment vertical="center" wrapText="1"/>
    </xf>
    <xf numFmtId="0" fontId="9" fillId="0" borderId="3" xfId="0" applyFont="1" applyBorder="1" applyAlignment="1">
      <alignment horizontal="left" vertical="center" wrapText="1"/>
    </xf>
    <xf numFmtId="0" fontId="3" fillId="0" borderId="6" xfId="0" applyFont="1" applyFill="1" applyBorder="1" applyAlignment="1">
      <alignment vertical="top"/>
    </xf>
    <xf numFmtId="0" fontId="9" fillId="0" borderId="0" xfId="0" applyFont="1" applyFill="1"/>
    <xf numFmtId="0" fontId="6" fillId="0" borderId="3" xfId="0" applyFont="1" applyFill="1" applyBorder="1" applyAlignment="1">
      <alignment horizontal="center" vertical="top"/>
    </xf>
    <xf numFmtId="9" fontId="5" fillId="0" borderId="6" xfId="0" applyNumberFormat="1" applyFont="1" applyFill="1" applyBorder="1" applyAlignment="1">
      <alignment horizontal="center" vertical="top" wrapText="1"/>
    </xf>
    <xf numFmtId="9" fontId="5" fillId="0" borderId="5" xfId="0" applyNumberFormat="1" applyFont="1" applyFill="1" applyBorder="1" applyAlignment="1">
      <alignment horizontal="center" vertical="top"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top"/>
    </xf>
    <xf numFmtId="0" fontId="13"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9" fillId="0" borderId="0" xfId="0" applyFont="1" applyFill="1" applyBorder="1" applyAlignment="1">
      <alignment vertical="top"/>
    </xf>
    <xf numFmtId="0" fontId="6" fillId="0" borderId="3" xfId="0" applyFont="1" applyFill="1" applyBorder="1" applyAlignment="1">
      <alignment horizontal="left" vertical="top"/>
    </xf>
    <xf numFmtId="0" fontId="5" fillId="0" borderId="0" xfId="0" applyFont="1" applyFill="1" applyBorder="1" applyAlignment="1">
      <alignment horizontal="left" vertical="top"/>
    </xf>
    <xf numFmtId="0" fontId="5" fillId="0" borderId="8" xfId="0" applyFont="1" applyFill="1" applyBorder="1" applyAlignment="1">
      <alignment horizontal="center" vertical="top" wrapText="1"/>
    </xf>
    <xf numFmtId="0" fontId="6" fillId="0" borderId="2" xfId="0" applyFont="1" applyFill="1" applyBorder="1" applyAlignment="1">
      <alignment vertical="top"/>
    </xf>
    <xf numFmtId="0" fontId="9" fillId="0" borderId="0" xfId="0" applyFont="1" applyFill="1" applyAlignment="1">
      <alignment horizontal="left" vertical="top"/>
    </xf>
    <xf numFmtId="0" fontId="5" fillId="0" borderId="0" xfId="0" applyFont="1" applyFill="1" applyAlignment="1">
      <alignment horizontal="left" vertical="center"/>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0" fontId="6" fillId="0" borderId="5" xfId="0" applyFont="1" applyFill="1" applyBorder="1" applyAlignment="1">
      <alignment horizontal="left" vertical="top"/>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7"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6" fillId="0" borderId="0" xfId="0" applyFont="1" applyFill="1" applyAlignment="1">
      <alignment vertical="center"/>
    </xf>
    <xf numFmtId="0" fontId="6" fillId="0" borderId="2" xfId="0" applyFont="1" applyFill="1" applyBorder="1" applyAlignment="1">
      <alignment horizontal="center" vertical="center"/>
    </xf>
    <xf numFmtId="0" fontId="6" fillId="0" borderId="0" xfId="0" applyFont="1" applyFill="1" applyAlignment="1">
      <alignment horizontal="center" vertical="top" wrapText="1"/>
    </xf>
    <xf numFmtId="2" fontId="5" fillId="0" borderId="3"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0" xfId="0" applyFont="1" applyFill="1" applyAlignment="1">
      <alignment horizontal="center" vertical="top" wrapText="1"/>
    </xf>
    <xf numFmtId="0" fontId="5" fillId="0" borderId="0" xfId="0" applyFont="1" applyFill="1" applyBorder="1" applyAlignment="1">
      <alignment horizontal="center" vertical="top" wrapText="1"/>
    </xf>
    <xf numFmtId="0" fontId="9" fillId="0" borderId="0" xfId="0" applyFont="1" applyFill="1" applyAlignment="1">
      <alignment horizontal="center" vertical="top" wrapText="1"/>
    </xf>
    <xf numFmtId="0" fontId="5" fillId="0" borderId="8" xfId="2" applyFont="1" applyFill="1" applyBorder="1" applyAlignment="1">
      <alignment vertical="top" wrapText="1"/>
    </xf>
    <xf numFmtId="0" fontId="9" fillId="0" borderId="3" xfId="0" applyFont="1" applyFill="1" applyBorder="1"/>
    <xf numFmtId="0" fontId="9" fillId="0" borderId="0" xfId="0" applyFont="1" applyFill="1" applyBorder="1"/>
    <xf numFmtId="0" fontId="9"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left" vertical="center"/>
    </xf>
    <xf numFmtId="0" fontId="9" fillId="0" borderId="0" xfId="0" applyFont="1" applyFill="1" applyAlignment="1">
      <alignment horizontal="center" vertical="center"/>
    </xf>
    <xf numFmtId="0" fontId="8" fillId="0" borderId="3" xfId="0" applyFont="1" applyFill="1" applyBorder="1" applyAlignment="1">
      <alignment horizontal="left" vertical="top" wrapText="1"/>
    </xf>
    <xf numFmtId="0" fontId="9" fillId="0" borderId="2" xfId="0" applyFont="1" applyFill="1" applyBorder="1" applyAlignment="1">
      <alignment horizontal="center" vertical="center"/>
    </xf>
    <xf numFmtId="0" fontId="11" fillId="0" borderId="6" xfId="0" applyFont="1" applyFill="1" applyBorder="1" applyAlignment="1">
      <alignment vertical="center" wrapText="1"/>
    </xf>
    <xf numFmtId="0" fontId="12" fillId="0" borderId="4"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2" fontId="9" fillId="0" borderId="3" xfId="0" applyNumberFormat="1" applyFont="1" applyFill="1" applyBorder="1" applyAlignment="1">
      <alignment vertical="top" wrapText="1"/>
    </xf>
    <xf numFmtId="0" fontId="9" fillId="0" borderId="2" xfId="0" applyFont="1" applyFill="1" applyBorder="1" applyAlignment="1">
      <alignment horizontal="left" vertical="top" wrapText="1"/>
    </xf>
    <xf numFmtId="0" fontId="9" fillId="0" borderId="0" xfId="0" applyFont="1" applyFill="1" applyAlignment="1">
      <alignment horizontal="left"/>
    </xf>
    <xf numFmtId="0" fontId="11" fillId="0" borderId="0" xfId="0" applyFont="1" applyAlignment="1">
      <alignment horizontal="right"/>
    </xf>
    <xf numFmtId="0" fontId="5" fillId="0" borderId="0" xfId="0" applyFont="1" applyFill="1" applyBorder="1" applyAlignment="1"/>
    <xf numFmtId="0" fontId="11" fillId="0" borderId="0" xfId="0" applyFont="1" applyFill="1" applyAlignment="1">
      <alignment horizontal="right"/>
    </xf>
    <xf numFmtId="0" fontId="11" fillId="0" borderId="0" xfId="0" applyFont="1" applyFill="1" applyAlignment="1">
      <alignment horizontal="center"/>
    </xf>
    <xf numFmtId="2" fontId="5" fillId="0" borderId="3" xfId="0" applyNumberFormat="1" applyFont="1" applyFill="1" applyBorder="1" applyAlignment="1">
      <alignment horizontal="center" vertical="top"/>
    </xf>
    <xf numFmtId="0" fontId="5" fillId="0" borderId="0" xfId="0" applyFont="1" applyFill="1"/>
    <xf numFmtId="0" fontId="11" fillId="3" borderId="4" xfId="0" applyFont="1" applyFill="1" applyBorder="1" applyAlignment="1">
      <alignment vertical="center" wrapText="1"/>
    </xf>
    <xf numFmtId="0" fontId="11" fillId="0" borderId="6" xfId="0" applyFont="1" applyBorder="1" applyAlignment="1">
      <alignment horizontal="left" vertical="top"/>
    </xf>
    <xf numFmtId="0" fontId="9" fillId="0" borderId="6" xfId="0" applyFont="1" applyBorder="1" applyAlignment="1">
      <alignment horizontal="left" vertical="top"/>
    </xf>
    <xf numFmtId="0" fontId="9" fillId="0" borderId="2" xfId="0" applyFont="1" applyBorder="1" applyAlignment="1">
      <alignment horizontal="left" vertical="top"/>
    </xf>
    <xf numFmtId="0" fontId="9" fillId="0" borderId="0" xfId="0" applyFont="1" applyAlignment="1">
      <alignment horizontal="right"/>
    </xf>
    <xf numFmtId="2" fontId="9" fillId="0" borderId="3" xfId="1" applyNumberFormat="1" applyFont="1" applyFill="1" applyBorder="1" applyAlignment="1">
      <alignment horizontal="center" vertical="top"/>
    </xf>
    <xf numFmtId="0" fontId="13" fillId="0" borderId="3" xfId="0" applyFont="1" applyFill="1" applyBorder="1" applyAlignment="1">
      <alignment horizontal="center" vertical="top" wrapText="1"/>
    </xf>
    <xf numFmtId="17" fontId="13" fillId="0" borderId="3" xfId="0" applyNumberFormat="1" applyFont="1" applyFill="1" applyBorder="1" applyAlignment="1">
      <alignment horizontal="center" vertical="top" wrapText="1"/>
    </xf>
    <xf numFmtId="0" fontId="13" fillId="0" borderId="3" xfId="0" applyFont="1" applyFill="1" applyBorder="1" applyAlignment="1">
      <alignment horizontal="center" vertical="top" textRotation="90" wrapText="1"/>
    </xf>
    <xf numFmtId="0" fontId="5" fillId="0" borderId="3" xfId="0" applyFont="1" applyFill="1" applyBorder="1" applyAlignment="1">
      <alignment vertical="top" wrapText="1"/>
    </xf>
    <xf numFmtId="0" fontId="5" fillId="0" borderId="2" xfId="0" applyFont="1" applyFill="1" applyBorder="1" applyAlignment="1">
      <alignment vertical="top"/>
    </xf>
    <xf numFmtId="0" fontId="3" fillId="0" borderId="4" xfId="0" applyFont="1" applyFill="1" applyBorder="1" applyAlignment="1">
      <alignment vertical="top"/>
    </xf>
    <xf numFmtId="0" fontId="11"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11" fillId="0" borderId="3" xfId="0" applyFont="1" applyBorder="1" applyAlignment="1">
      <alignment horizontal="center" vertical="center"/>
    </xf>
    <xf numFmtId="0" fontId="9" fillId="0" borderId="3" xfId="0" applyFont="1" applyFill="1" applyBorder="1" applyAlignment="1">
      <alignment horizontal="center" vertical="top" wrapText="1"/>
    </xf>
    <xf numFmtId="0" fontId="9" fillId="0" borderId="3" xfId="0" applyFont="1" applyBorder="1" applyAlignment="1">
      <alignment horizontal="left" vertical="top" wrapText="1"/>
    </xf>
    <xf numFmtId="0" fontId="9" fillId="0" borderId="3" xfId="0" applyFont="1" applyFill="1" applyBorder="1" applyAlignment="1">
      <alignment horizontal="left" vertical="top" wrapText="1"/>
    </xf>
    <xf numFmtId="0" fontId="9" fillId="0" borderId="3" xfId="0" applyFont="1" applyBorder="1" applyAlignment="1">
      <alignment horizontal="center" vertical="top"/>
    </xf>
    <xf numFmtId="0" fontId="9" fillId="0" borderId="2" xfId="0" applyFont="1" applyFill="1" applyBorder="1" applyAlignment="1">
      <alignment horizontal="center" vertical="top"/>
    </xf>
    <xf numFmtId="0" fontId="9" fillId="0" borderId="7" xfId="0" applyFont="1" applyFill="1" applyBorder="1" applyAlignment="1">
      <alignment horizontal="center" vertical="top"/>
    </xf>
    <xf numFmtId="0" fontId="9" fillId="0" borderId="3" xfId="0" applyFont="1" applyFill="1" applyBorder="1" applyAlignment="1">
      <alignment horizontal="center" vertical="top"/>
    </xf>
    <xf numFmtId="0" fontId="11" fillId="0" borderId="3" xfId="0" applyFont="1" applyBorder="1" applyAlignment="1">
      <alignment horizontal="left" vertical="top" wrapText="1"/>
    </xf>
    <xf numFmtId="0" fontId="11" fillId="0" borderId="3" xfId="0" applyFont="1" applyFill="1" applyBorder="1" applyAlignment="1">
      <alignment horizontal="left" vertical="top"/>
    </xf>
    <xf numFmtId="0" fontId="11" fillId="0" borderId="3" xfId="0" applyFont="1" applyFill="1" applyBorder="1" applyAlignment="1">
      <alignment horizontal="left" vertical="top" wrapText="1"/>
    </xf>
    <xf numFmtId="0" fontId="9" fillId="0" borderId="3" xfId="0" applyFont="1" applyBorder="1" applyAlignment="1">
      <alignment horizontal="left" vertical="center" wrapText="1"/>
    </xf>
    <xf numFmtId="0" fontId="11" fillId="0" borderId="3" xfId="0" applyFont="1" applyBorder="1" applyAlignment="1">
      <alignment vertical="center" wrapText="1"/>
    </xf>
    <xf numFmtId="0" fontId="9" fillId="0" borderId="8" xfId="0" applyFont="1" applyFill="1" applyBorder="1" applyAlignment="1">
      <alignment horizontal="center" vertical="top"/>
    </xf>
    <xf numFmtId="0" fontId="6" fillId="0" borderId="4" xfId="0" applyFont="1" applyFill="1" applyBorder="1" applyAlignment="1">
      <alignment horizontal="center" vertical="top"/>
    </xf>
    <xf numFmtId="0" fontId="5" fillId="2" borderId="3" xfId="0" applyFont="1" applyFill="1" applyBorder="1" applyAlignment="1">
      <alignment horizontal="left" vertical="top"/>
    </xf>
    <xf numFmtId="0" fontId="10" fillId="0" borderId="3" xfId="0" applyFont="1" applyFill="1" applyBorder="1" applyAlignment="1">
      <alignment horizontal="left" vertical="top" wrapText="1"/>
    </xf>
    <xf numFmtId="0" fontId="5" fillId="0" borderId="3" xfId="0" applyFont="1" applyBorder="1" applyAlignment="1">
      <alignment horizontal="left" vertical="top" wrapText="1"/>
    </xf>
    <xf numFmtId="0" fontId="5" fillId="2" borderId="3" xfId="0" applyFont="1" applyFill="1" applyBorder="1" applyAlignment="1">
      <alignment horizontal="left" vertical="center" wrapText="1"/>
    </xf>
    <xf numFmtId="0" fontId="5" fillId="2" borderId="0" xfId="0" applyFont="1" applyFill="1" applyAlignment="1">
      <alignment horizontal="left" vertical="top"/>
    </xf>
    <xf numFmtId="2" fontId="6" fillId="2" borderId="3" xfId="0" applyNumberFormat="1" applyFont="1" applyFill="1" applyBorder="1" applyAlignment="1">
      <alignment horizontal="center" vertical="top"/>
    </xf>
    <xf numFmtId="0" fontId="5" fillId="2" borderId="0" xfId="0" applyFont="1" applyFill="1" applyAlignment="1">
      <alignment horizontal="center" vertical="top"/>
    </xf>
    <xf numFmtId="0" fontId="9" fillId="0" borderId="0" xfId="0" applyFont="1" applyAlignment="1">
      <alignment horizontal="center"/>
    </xf>
    <xf numFmtId="0" fontId="9" fillId="0" borderId="0" xfId="0" applyFont="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wrapText="1"/>
    </xf>
    <xf numFmtId="0" fontId="5" fillId="0" borderId="3" xfId="0" applyFont="1" applyBorder="1" applyAlignment="1">
      <alignment horizontal="left" vertical="center" wrapText="1"/>
    </xf>
    <xf numFmtId="0" fontId="5" fillId="2" borderId="0" xfId="0" applyFont="1" applyFill="1" applyAlignment="1">
      <alignment horizontal="left" vertical="center"/>
    </xf>
    <xf numFmtId="0" fontId="6" fillId="2" borderId="3" xfId="0" applyFont="1" applyFill="1" applyBorder="1" applyAlignment="1">
      <alignment horizontal="right" vertical="top"/>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left" vertical="center"/>
    </xf>
    <xf numFmtId="0" fontId="10" fillId="0" borderId="3" xfId="0" applyFont="1" applyBorder="1" applyAlignment="1">
      <alignment horizontal="left" vertical="top" wrapText="1"/>
    </xf>
    <xf numFmtId="0" fontId="4" fillId="2" borderId="1" xfId="0" applyFont="1" applyFill="1" applyBorder="1" applyAlignment="1">
      <alignment vertical="top"/>
    </xf>
    <xf numFmtId="0" fontId="6" fillId="2" borderId="1" xfId="0" applyFont="1" applyFill="1" applyBorder="1" applyAlignment="1">
      <alignment horizontal="center" vertical="top"/>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top" wrapText="1"/>
    </xf>
    <xf numFmtId="0" fontId="6" fillId="0" borderId="6" xfId="0" applyFont="1" applyFill="1" applyBorder="1" applyAlignment="1">
      <alignment horizontal="center" vertical="top" wrapText="1"/>
    </xf>
    <xf numFmtId="0" fontId="9"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vertical="top" wrapText="1"/>
    </xf>
    <xf numFmtId="0" fontId="6" fillId="0" borderId="8" xfId="0" applyFont="1" applyFill="1" applyBorder="1" applyAlignment="1">
      <alignment vertical="top" wrapText="1"/>
    </xf>
    <xf numFmtId="0" fontId="6" fillId="0" borderId="7" xfId="0" applyFont="1" applyFill="1" applyBorder="1" applyAlignment="1">
      <alignment vertical="top" wrapText="1"/>
    </xf>
    <xf numFmtId="0" fontId="6" fillId="0" borderId="3" xfId="0" applyFont="1" applyFill="1" applyBorder="1" applyAlignment="1">
      <alignment vertical="center"/>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vertical="center"/>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9" fillId="0" borderId="6" xfId="0" applyFont="1" applyFill="1" applyBorder="1" applyAlignment="1">
      <alignment vertical="top"/>
    </xf>
    <xf numFmtId="0" fontId="5" fillId="0" borderId="4" xfId="0" applyFont="1" applyFill="1" applyBorder="1" applyAlignment="1">
      <alignment vertical="top" wrapText="1"/>
    </xf>
    <xf numFmtId="0" fontId="5" fillId="0" borderId="6" xfId="0" applyFont="1" applyFill="1" applyBorder="1" applyAlignment="1">
      <alignment vertical="top"/>
    </xf>
    <xf numFmtId="0" fontId="6" fillId="0" borderId="3" xfId="0" applyFont="1" applyFill="1" applyBorder="1" applyAlignment="1">
      <alignment vertical="top" wrapText="1"/>
    </xf>
    <xf numFmtId="0" fontId="6" fillId="0" borderId="3" xfId="0" applyFont="1" applyFill="1" applyBorder="1" applyAlignment="1">
      <alignment vertical="center"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6" fillId="0" borderId="10" xfId="0" applyFont="1" applyFill="1" applyBorder="1" applyAlignment="1">
      <alignment vertical="center"/>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5" fillId="0" borderId="2" xfId="0" applyFont="1" applyFill="1" applyBorder="1" applyAlignment="1">
      <alignment vertical="center" wrapText="1"/>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3" fillId="0" borderId="1" xfId="0" applyFont="1" applyFill="1" applyBorder="1" applyAlignment="1">
      <alignment vertical="top"/>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5" fillId="0" borderId="6" xfId="0" applyFont="1" applyFill="1" applyBorder="1" applyAlignment="1">
      <alignment vertical="center" wrapText="1"/>
    </xf>
    <xf numFmtId="0" fontId="3" fillId="0" borderId="4" xfId="0" applyFont="1" applyFill="1" applyBorder="1" applyAlignment="1">
      <alignment vertical="top"/>
    </xf>
    <xf numFmtId="0" fontId="3" fillId="0" borderId="6" xfId="0" applyFont="1" applyFill="1" applyBorder="1" applyAlignment="1">
      <alignment vertical="top"/>
    </xf>
    <xf numFmtId="0" fontId="5" fillId="0" borderId="3" xfId="0" applyFont="1" applyFill="1" applyBorder="1" applyAlignment="1">
      <alignment vertical="top" wrapText="1"/>
    </xf>
    <xf numFmtId="0" fontId="5" fillId="0" borderId="8" xfId="0" applyFont="1" applyFill="1" applyBorder="1" applyAlignment="1">
      <alignment vertical="top"/>
    </xf>
    <xf numFmtId="0" fontId="5" fillId="0" borderId="3" xfId="0" applyFont="1" applyFill="1" applyBorder="1" applyAlignment="1">
      <alignment vertical="top"/>
    </xf>
    <xf numFmtId="0" fontId="5" fillId="0" borderId="2" xfId="0" applyFont="1" applyFill="1" applyBorder="1" applyAlignment="1">
      <alignment vertical="top"/>
    </xf>
    <xf numFmtId="0" fontId="5" fillId="0" borderId="7" xfId="0" applyFont="1" applyFill="1" applyBorder="1" applyAlignment="1">
      <alignment vertical="top"/>
    </xf>
    <xf numFmtId="0" fontId="4" fillId="0" borderId="3" xfId="0" applyFont="1" applyFill="1" applyBorder="1" applyAlignment="1">
      <alignment vertical="center"/>
    </xf>
    <xf numFmtId="0" fontId="6" fillId="0" borderId="4" xfId="0" applyFont="1" applyFill="1" applyBorder="1" applyAlignment="1">
      <alignment vertical="center"/>
    </xf>
    <xf numFmtId="0" fontId="6" fillId="0" borderId="6" xfId="0" applyFont="1" applyFill="1" applyBorder="1" applyAlignment="1">
      <alignment vertical="center"/>
    </xf>
    <xf numFmtId="0" fontId="6" fillId="0" borderId="5" xfId="0" applyFont="1" applyFill="1" applyBorder="1" applyAlignment="1">
      <alignment vertical="center"/>
    </xf>
    <xf numFmtId="0" fontId="9" fillId="0" borderId="5" xfId="0" applyFont="1" applyFill="1" applyBorder="1" applyAlignment="1">
      <alignment vertical="top"/>
    </xf>
    <xf numFmtId="0" fontId="6" fillId="0" borderId="1" xfId="0" applyFont="1" applyFill="1" applyBorder="1" applyAlignment="1">
      <alignment vertical="top" wrapText="1"/>
    </xf>
    <xf numFmtId="0" fontId="11" fillId="0" borderId="1" xfId="0" applyFont="1" applyBorder="1" applyAlignment="1">
      <alignment horizontal="right" vertical="center" wrapText="1"/>
    </xf>
    <xf numFmtId="0" fontId="11"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0" borderId="3"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top"/>
    </xf>
    <xf numFmtId="0" fontId="9" fillId="0" borderId="3" xfId="0" applyFont="1" applyBorder="1" applyAlignment="1">
      <alignment horizontal="center" vertical="top"/>
    </xf>
    <xf numFmtId="0" fontId="9" fillId="0" borderId="3" xfId="0" applyFont="1" applyBorder="1" applyAlignment="1">
      <alignment horizontal="left" vertical="top" wrapText="1"/>
    </xf>
    <xf numFmtId="0" fontId="9" fillId="0" borderId="3" xfId="0" applyFont="1" applyBorder="1" applyAlignment="1">
      <alignment horizontal="center" vertical="top" wrapText="1"/>
    </xf>
    <xf numFmtId="0" fontId="11" fillId="0" borderId="3" xfId="0" applyFont="1" applyFill="1" applyBorder="1" applyAlignment="1">
      <alignment horizontal="left" vertical="top"/>
    </xf>
    <xf numFmtId="0" fontId="9" fillId="0" borderId="2" xfId="0" applyFont="1" applyFill="1" applyBorder="1" applyAlignment="1">
      <alignment horizontal="center" vertical="top"/>
    </xf>
    <xf numFmtId="0" fontId="9" fillId="0" borderId="7" xfId="0" applyFont="1" applyFill="1" applyBorder="1" applyAlignment="1">
      <alignment horizontal="center" vertical="top"/>
    </xf>
    <xf numFmtId="0" fontId="9" fillId="0" borderId="2" xfId="0" applyFont="1" applyBorder="1" applyAlignment="1">
      <alignment horizontal="center" vertical="top"/>
    </xf>
    <xf numFmtId="0" fontId="9" fillId="0" borderId="8" xfId="0" applyFont="1" applyBorder="1" applyAlignment="1">
      <alignment horizontal="center" vertical="top"/>
    </xf>
    <xf numFmtId="0" fontId="9" fillId="0" borderId="7" xfId="0" applyFont="1" applyBorder="1" applyAlignment="1">
      <alignment horizontal="center" vertical="top"/>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9" fillId="0" borderId="7" xfId="0" applyFont="1" applyBorder="1" applyAlignment="1">
      <alignment horizontal="center" vertical="top" wrapText="1"/>
    </xf>
    <xf numFmtId="0" fontId="13" fillId="0" borderId="3" xfId="0" applyFont="1" applyBorder="1" applyAlignment="1">
      <alignment horizontal="center" vertical="center" wrapText="1" readingOrder="1"/>
    </xf>
    <xf numFmtId="0" fontId="14"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6" fillId="0" borderId="3" xfId="0" applyFont="1" applyFill="1" applyBorder="1" applyAlignment="1">
      <alignment horizontal="right" vertical="center" wrapText="1"/>
    </xf>
    <xf numFmtId="0" fontId="9" fillId="0" borderId="8" xfId="0" applyFont="1" applyFill="1" applyBorder="1" applyAlignment="1">
      <alignment horizontal="center" vertical="top"/>
    </xf>
    <xf numFmtId="0" fontId="12" fillId="0" borderId="0" xfId="0" applyFont="1" applyBorder="1" applyAlignment="1">
      <alignment horizontal="left"/>
    </xf>
    <xf numFmtId="0" fontId="12" fillId="0" borderId="1" xfId="0" applyFont="1" applyBorder="1" applyAlignment="1">
      <alignment horizontal="left"/>
    </xf>
    <xf numFmtId="0" fontId="23" fillId="0" borderId="0" xfId="0" applyFont="1"/>
    <xf numFmtId="0" fontId="21" fillId="0" borderId="0" xfId="0" applyFont="1" applyAlignment="1">
      <alignment vertical="center"/>
    </xf>
    <xf numFmtId="0" fontId="11" fillId="0"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9" fillId="0" borderId="3" xfId="0" applyFont="1" applyFill="1" applyBorder="1" applyAlignment="1">
      <alignment horizontal="left" vertical="center"/>
    </xf>
    <xf numFmtId="0" fontId="11" fillId="0" borderId="3"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0" xfId="0" applyFont="1" applyFill="1"/>
    <xf numFmtId="0" fontId="11" fillId="0" borderId="0" xfId="0" applyFont="1" applyAlignment="1">
      <alignment vertical="center"/>
    </xf>
    <xf numFmtId="0" fontId="11" fillId="0" borderId="0" xfId="0" applyFont="1" applyAlignment="1">
      <alignment horizontal="center" vertical="center" wrapText="1"/>
    </xf>
    <xf numFmtId="0" fontId="12" fillId="0" borderId="0" xfId="0" applyFont="1" applyAlignment="1">
      <alignment vertical="center"/>
    </xf>
    <xf numFmtId="0" fontId="9" fillId="0" borderId="7" xfId="0" applyFont="1" applyBorder="1" applyAlignment="1">
      <alignment horizontal="left" vertical="center" wrapText="1"/>
    </xf>
    <xf numFmtId="0" fontId="24" fillId="0" borderId="0" xfId="0" applyFont="1"/>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5" xfId="0" applyFont="1" applyBorder="1" applyAlignment="1">
      <alignment horizontal="center" vertical="top" wrapText="1"/>
    </xf>
    <xf numFmtId="0" fontId="9" fillId="0" borderId="0" xfId="0" applyFont="1" applyAlignment="1">
      <alignment horizontal="center" vertical="top"/>
    </xf>
    <xf numFmtId="0" fontId="21" fillId="0" borderId="0" xfId="0" applyFont="1" applyAlignment="1">
      <alignment horizontal="left"/>
    </xf>
    <xf numFmtId="0" fontId="9" fillId="0" borderId="3" xfId="0" applyFont="1" applyFill="1" applyBorder="1" applyAlignment="1">
      <alignment vertical="top" wrapText="1"/>
    </xf>
    <xf numFmtId="0" fontId="11" fillId="0" borderId="3" xfId="0" applyFont="1" applyBorder="1" applyAlignment="1">
      <alignment vertical="top" wrapText="1"/>
    </xf>
    <xf numFmtId="0" fontId="11" fillId="0" borderId="3" xfId="0" applyFont="1" applyFill="1" applyBorder="1" applyAlignment="1">
      <alignment vertical="top" wrapText="1"/>
    </xf>
    <xf numFmtId="0" fontId="13" fillId="0" borderId="3" xfId="0" applyFont="1" applyBorder="1" applyAlignment="1">
      <alignment vertical="top" wrapText="1"/>
    </xf>
    <xf numFmtId="0" fontId="9" fillId="0" borderId="3" xfId="0" applyFont="1" applyBorder="1" applyAlignment="1">
      <alignment vertical="top" wrapText="1"/>
    </xf>
    <xf numFmtId="0" fontId="9" fillId="0" borderId="2"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24"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5" fillId="0" borderId="0" xfId="0" applyFont="1" applyAlignment="1">
      <alignment horizontal="left"/>
    </xf>
    <xf numFmtId="0" fontId="13" fillId="0" borderId="3" xfId="0" applyFont="1" applyBorder="1" applyAlignment="1">
      <alignment horizontal="left" vertical="center"/>
    </xf>
    <xf numFmtId="0" fontId="13" fillId="0" borderId="3" xfId="0" applyFont="1" applyBorder="1" applyAlignment="1">
      <alignment horizontal="center" vertical="center"/>
    </xf>
    <xf numFmtId="0" fontId="21" fillId="0" borderId="1"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left" vertical="center"/>
    </xf>
    <xf numFmtId="0" fontId="11" fillId="0" borderId="3" xfId="0" applyFont="1" applyFill="1" applyBorder="1" applyAlignment="1">
      <alignment horizontal="right" vertical="center"/>
    </xf>
    <xf numFmtId="0" fontId="11" fillId="0" borderId="3" xfId="0" applyFont="1" applyFill="1" applyBorder="1" applyAlignment="1">
      <alignment vertical="center"/>
    </xf>
    <xf numFmtId="0" fontId="11" fillId="0" borderId="3" xfId="0" applyFont="1" applyFill="1" applyBorder="1" applyAlignment="1">
      <alignment vertical="center" wrapText="1"/>
    </xf>
    <xf numFmtId="0" fontId="11" fillId="0" borderId="3" xfId="0" applyFont="1" applyBorder="1" applyAlignment="1">
      <alignment horizontal="center" vertical="top" wrapText="1"/>
    </xf>
    <xf numFmtId="0" fontId="14" fillId="0" borderId="3" xfId="0" applyFont="1" applyBorder="1" applyAlignment="1">
      <alignment horizontal="center" vertical="top" wrapText="1" readingOrder="1"/>
    </xf>
    <xf numFmtId="0" fontId="21" fillId="2" borderId="1" xfId="0" applyFont="1" applyFill="1" applyBorder="1" applyAlignment="1"/>
    <xf numFmtId="0" fontId="11" fillId="2" borderId="1" xfId="0" applyFont="1" applyFill="1" applyBorder="1" applyAlignment="1">
      <alignment horizontal="center" wrapText="1"/>
    </xf>
    <xf numFmtId="0" fontId="9" fillId="2" borderId="0" xfId="0" applyFont="1" applyFill="1"/>
    <xf numFmtId="0" fontId="11" fillId="2" borderId="2"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6" xfId="0" applyFont="1" applyFill="1" applyBorder="1" applyAlignment="1">
      <alignment vertical="top" wrapText="1"/>
    </xf>
    <xf numFmtId="0" fontId="11" fillId="2" borderId="5" xfId="0" applyFont="1" applyFill="1" applyBorder="1" applyAlignment="1">
      <alignment vertical="top" wrapText="1"/>
    </xf>
    <xf numFmtId="0" fontId="11" fillId="2" borderId="8"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3" xfId="0" applyFont="1" applyFill="1" applyBorder="1" applyAlignment="1">
      <alignment horizontal="center" vertical="top" wrapText="1"/>
    </xf>
    <xf numFmtId="0" fontId="9" fillId="2" borderId="3" xfId="0" applyFont="1" applyFill="1" applyBorder="1" applyAlignment="1">
      <alignment horizontal="center" vertical="center" wrapText="1"/>
    </xf>
    <xf numFmtId="0" fontId="18" fillId="2" borderId="2" xfId="0" applyFont="1" applyFill="1" applyBorder="1" applyAlignment="1">
      <alignment horizontal="center" vertical="top" wrapText="1"/>
    </xf>
    <xf numFmtId="0" fontId="11" fillId="2" borderId="3" xfId="0"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0" fontId="18" fillId="2" borderId="8" xfId="0" applyFont="1" applyFill="1" applyBorder="1" applyAlignment="1">
      <alignment horizontal="center" vertical="top" wrapText="1"/>
    </xf>
    <xf numFmtId="0" fontId="9" fillId="2" borderId="7" xfId="0" applyFont="1" applyFill="1" applyBorder="1" applyAlignment="1">
      <alignment vertical="center" wrapText="1"/>
    </xf>
    <xf numFmtId="2" fontId="9" fillId="2" borderId="3" xfId="0" quotePrefix="1" applyNumberFormat="1" applyFont="1" applyFill="1" applyBorder="1" applyAlignment="1">
      <alignment horizontal="center" vertical="center" wrapText="1"/>
    </xf>
    <xf numFmtId="0" fontId="9" fillId="2" borderId="0" xfId="0" applyFont="1" applyFill="1" applyAlignment="1">
      <alignment wrapText="1"/>
    </xf>
    <xf numFmtId="0" fontId="9" fillId="2" borderId="0" xfId="0" applyFont="1" applyFill="1" applyAlignment="1">
      <alignment horizontal="center" vertical="center" wrapText="1"/>
    </xf>
    <xf numFmtId="2" fontId="11" fillId="2" borderId="0" xfId="0" applyNumberFormat="1" applyFont="1" applyFill="1" applyAlignment="1">
      <alignment wrapText="1"/>
    </xf>
    <xf numFmtId="0" fontId="11" fillId="2" borderId="0" xfId="0" applyFont="1" applyFill="1" applyBorder="1" applyAlignment="1">
      <alignment horizontal="left" vertical="top" wrapText="1"/>
    </xf>
    <xf numFmtId="0" fontId="21" fillId="2" borderId="1" xfId="0" applyFont="1" applyFill="1" applyBorder="1" applyAlignment="1">
      <alignment horizontal="left"/>
    </xf>
    <xf numFmtId="0" fontId="9" fillId="2" borderId="3" xfId="0" applyFont="1" applyFill="1" applyBorder="1" applyAlignment="1">
      <alignment horizontal="left" vertical="center" wrapText="1"/>
    </xf>
    <xf numFmtId="0" fontId="9" fillId="2" borderId="0" xfId="0" applyFont="1" applyFill="1" applyAlignment="1">
      <alignment horizontal="left" wrapText="1"/>
    </xf>
    <xf numFmtId="0" fontId="9" fillId="2" borderId="0" xfId="0" applyFont="1" applyFill="1" applyAlignment="1">
      <alignment horizontal="left"/>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2" fillId="0" borderId="0" xfId="0" applyFont="1" applyFill="1" applyBorder="1" applyAlignment="1">
      <alignment vertical="top"/>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xf>
    <xf numFmtId="9" fontId="9" fillId="0" borderId="3" xfId="0" applyNumberFormat="1" applyFont="1" applyFill="1" applyBorder="1" applyAlignment="1">
      <alignment vertical="top" wrapText="1"/>
    </xf>
    <xf numFmtId="0" fontId="11" fillId="0" borderId="0" xfId="0" applyFont="1" applyFill="1" applyAlignment="1">
      <alignment horizontal="center" vertical="top"/>
    </xf>
    <xf numFmtId="0" fontId="9" fillId="0" borderId="0" xfId="0" applyFont="1" applyFill="1" applyAlignment="1">
      <alignment horizontal="right"/>
    </xf>
    <xf numFmtId="0" fontId="11" fillId="0" borderId="3" xfId="0" applyFont="1" applyFill="1" applyBorder="1" applyAlignment="1">
      <alignment horizontal="left" vertical="center" wrapText="1"/>
    </xf>
    <xf numFmtId="0" fontId="9" fillId="0" borderId="3" xfId="0" applyFont="1" applyFill="1" applyBorder="1" applyAlignment="1">
      <alignment vertical="center" wrapText="1"/>
    </xf>
    <xf numFmtId="0" fontId="11" fillId="0" borderId="3" xfId="0" applyFont="1" applyFill="1" applyBorder="1" applyAlignment="1">
      <alignment horizontal="justify" vertical="center" wrapText="1"/>
    </xf>
    <xf numFmtId="0" fontId="9" fillId="0" borderId="3" xfId="0" applyFont="1" applyFill="1" applyBorder="1" applyAlignment="1">
      <alignment horizontal="left"/>
    </xf>
    <xf numFmtId="0" fontId="18" fillId="0" borderId="3" xfId="0" applyFont="1" applyFill="1" applyBorder="1" applyAlignment="1">
      <alignment vertical="top"/>
    </xf>
    <xf numFmtId="0" fontId="11" fillId="0" borderId="3" xfId="0" applyFont="1" applyFill="1" applyBorder="1"/>
    <xf numFmtId="0" fontId="9" fillId="0" borderId="3" xfId="0" applyFont="1" applyFill="1" applyBorder="1" applyAlignment="1">
      <alignment horizontal="right" vertical="center" wrapText="1"/>
    </xf>
    <xf numFmtId="0" fontId="11" fillId="0" borderId="3" xfId="0" applyFont="1" applyFill="1" applyBorder="1" applyAlignment="1">
      <alignment vertical="center" wrapText="1"/>
    </xf>
    <xf numFmtId="0" fontId="9" fillId="0" borderId="3" xfId="0" applyFont="1" applyFill="1" applyBorder="1" applyAlignment="1">
      <alignment horizontal="right" vertical="center" wrapText="1"/>
    </xf>
    <xf numFmtId="0" fontId="12" fillId="0" borderId="0" xfId="0" applyFont="1" applyFill="1" applyAlignment="1">
      <alignment horizontal="left" vertical="top"/>
    </xf>
    <xf numFmtId="0" fontId="9" fillId="0" borderId="0" xfId="0" applyFont="1" applyFill="1" applyAlignment="1">
      <alignment vertical="center" wrapText="1"/>
    </xf>
    <xf numFmtId="0" fontId="9" fillId="0" borderId="0" xfId="0" applyFont="1" applyFill="1" applyAlignment="1">
      <alignment horizontal="center"/>
    </xf>
    <xf numFmtId="0" fontId="12" fillId="0" borderId="3" xfId="0" applyFont="1" applyFill="1" applyBorder="1" applyAlignment="1">
      <alignment horizontal="left" vertical="center"/>
    </xf>
    <xf numFmtId="0" fontId="18" fillId="0" borderId="3" xfId="0" applyFont="1" applyFill="1" applyBorder="1" applyAlignment="1">
      <alignment wrapText="1"/>
    </xf>
    <xf numFmtId="0" fontId="11" fillId="0" borderId="3" xfId="0" applyFont="1" applyFill="1" applyBorder="1" applyAlignment="1">
      <alignment wrapText="1"/>
    </xf>
    <xf numFmtId="0" fontId="18" fillId="0" borderId="3" xfId="0" applyFont="1" applyFill="1" applyBorder="1" applyAlignment="1">
      <alignment horizontal="left" vertical="top" wrapText="1"/>
    </xf>
    <xf numFmtId="0" fontId="11" fillId="0" borderId="3" xfId="0" applyFont="1" applyFill="1" applyBorder="1" applyAlignment="1">
      <alignment horizontal="right" vertical="center" wrapText="1"/>
    </xf>
    <xf numFmtId="0" fontId="5" fillId="0" borderId="0" xfId="0" applyFont="1" applyFill="1" applyBorder="1" applyAlignment="1">
      <alignment horizontal="left"/>
    </xf>
    <xf numFmtId="0" fontId="6" fillId="3" borderId="3" xfId="0" applyFont="1" applyFill="1" applyBorder="1" applyAlignment="1">
      <alignment horizontal="left" vertical="center" wrapText="1"/>
    </xf>
    <xf numFmtId="0" fontId="5" fillId="0" borderId="0" xfId="0" applyFont="1" applyFill="1" applyAlignment="1">
      <alignment horizontal="left"/>
    </xf>
    <xf numFmtId="0" fontId="26" fillId="0" borderId="0" xfId="0" applyFont="1" applyFill="1" applyBorder="1" applyAlignment="1"/>
    <xf numFmtId="0" fontId="6" fillId="0" borderId="0" xfId="0" applyFont="1" applyFill="1" applyBorder="1" applyAlignment="1">
      <alignment horizontal="center"/>
    </xf>
    <xf numFmtId="2" fontId="6" fillId="0" borderId="3" xfId="0" applyNumberFormat="1" applyFont="1" applyFill="1" applyBorder="1" applyAlignment="1">
      <alignment horizontal="center" vertical="center" wrapText="1"/>
    </xf>
    <xf numFmtId="0" fontId="5" fillId="0" borderId="0" xfId="0" applyFont="1" applyFill="1" applyAlignment="1">
      <alignment horizontal="center"/>
    </xf>
    <xf numFmtId="0" fontId="6" fillId="0" borderId="9" xfId="0" applyFont="1" applyFill="1" applyBorder="1" applyAlignment="1">
      <alignment horizont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9" fillId="0" borderId="0" xfId="0" applyFont="1" applyFill="1" applyAlignment="1"/>
    <xf numFmtId="0" fontId="24" fillId="0" borderId="0" xfId="0" applyFont="1" applyFill="1" applyAlignment="1"/>
    <xf numFmtId="0" fontId="9" fillId="0" borderId="3" xfId="0" applyFont="1" applyFill="1" applyBorder="1" applyAlignment="1">
      <alignment horizontal="justify" vertical="top" wrapText="1"/>
    </xf>
    <xf numFmtId="2" fontId="9" fillId="0" borderId="3" xfId="0" applyNumberFormat="1" applyFont="1" applyFill="1" applyBorder="1" applyAlignment="1">
      <alignment horizontal="justify" vertical="top" wrapText="1"/>
    </xf>
    <xf numFmtId="0" fontId="27" fillId="0" borderId="3" xfId="0" applyFont="1" applyBorder="1" applyAlignment="1">
      <alignment horizontal="justify" vertical="center" wrapText="1"/>
    </xf>
    <xf numFmtId="0" fontId="29" fillId="0" borderId="3" xfId="0" applyFont="1" applyBorder="1" applyAlignment="1">
      <alignment horizontal="center" vertical="center" wrapText="1"/>
    </xf>
    <xf numFmtId="0" fontId="30" fillId="0" borderId="3" xfId="0" applyFont="1" applyFill="1" applyBorder="1" applyAlignment="1">
      <alignment horizontal="center" vertical="top" wrapText="1"/>
    </xf>
    <xf numFmtId="0" fontId="28" fillId="0" borderId="3" xfId="0" applyFont="1" applyBorder="1" applyAlignment="1">
      <alignment horizontal="center" vertical="center"/>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2" fontId="9" fillId="0" borderId="0" xfId="0" applyNumberFormat="1" applyFont="1" applyFill="1"/>
    <xf numFmtId="0" fontId="11" fillId="0" borderId="2" xfId="0" applyFont="1" applyFill="1" applyBorder="1" applyAlignment="1">
      <alignment vertical="top" wrapText="1"/>
    </xf>
    <xf numFmtId="0" fontId="11" fillId="0" borderId="8" xfId="0" applyFont="1" applyFill="1" applyBorder="1" applyAlignment="1">
      <alignment vertical="top" wrapText="1"/>
    </xf>
    <xf numFmtId="0" fontId="11" fillId="0" borderId="7" xfId="0" applyFont="1" applyFill="1" applyBorder="1" applyAlignment="1">
      <alignment vertical="top" wrapText="1"/>
    </xf>
    <xf numFmtId="0" fontId="18" fillId="0" borderId="2" xfId="0" applyFont="1" applyFill="1" applyBorder="1" applyAlignment="1">
      <alignment vertical="top" wrapText="1"/>
    </xf>
    <xf numFmtId="0" fontId="18" fillId="0" borderId="8" xfId="0" applyFont="1" applyFill="1" applyBorder="1" applyAlignment="1">
      <alignment vertical="top" wrapText="1"/>
    </xf>
    <xf numFmtId="0" fontId="18" fillId="0" borderId="7" xfId="0" applyFont="1" applyFill="1" applyBorder="1" applyAlignment="1">
      <alignment vertical="top" wrapText="1"/>
    </xf>
    <xf numFmtId="2" fontId="0" fillId="0" borderId="3" xfId="0" applyNumberFormat="1" applyFont="1" applyBorder="1" applyAlignment="1">
      <alignment horizontal="right" vertical="center"/>
    </xf>
    <xf numFmtId="2" fontId="0" fillId="0" borderId="3" xfId="0" applyNumberFormat="1" applyBorder="1" applyAlignment="1">
      <alignment horizontal="right"/>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8278</xdr:colOff>
      <xdr:row>15</xdr:row>
      <xdr:rowOff>74544</xdr:rowOff>
    </xdr:from>
    <xdr:to>
      <xdr:col>6</xdr:col>
      <xdr:colOff>0</xdr:colOff>
      <xdr:row>15</xdr:row>
      <xdr:rowOff>91109</xdr:rowOff>
    </xdr:to>
    <xdr:cxnSp macro="">
      <xdr:nvCxnSpPr>
        <xdr:cNvPr id="2" name="Straight Arrow Connector 1"/>
        <xdr:cNvCxnSpPr/>
      </xdr:nvCxnSpPr>
      <xdr:spPr>
        <a:xfrm>
          <a:off x="1579903" y="13152369"/>
          <a:ext cx="836667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277720</xdr:rowOff>
    </xdr:from>
    <xdr:to>
      <xdr:col>6</xdr:col>
      <xdr:colOff>0</xdr:colOff>
      <xdr:row>18</xdr:row>
      <xdr:rowOff>294285</xdr:rowOff>
    </xdr:to>
    <xdr:cxnSp macro="">
      <xdr:nvCxnSpPr>
        <xdr:cNvPr id="3" name="Straight Arrow Connector 2"/>
        <xdr:cNvCxnSpPr/>
      </xdr:nvCxnSpPr>
      <xdr:spPr>
        <a:xfrm>
          <a:off x="1571625" y="19384870"/>
          <a:ext cx="836667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19</xdr:row>
      <xdr:rowOff>311343</xdr:rowOff>
    </xdr:from>
    <xdr:to>
      <xdr:col>6</xdr:col>
      <xdr:colOff>0</xdr:colOff>
      <xdr:row>19</xdr:row>
      <xdr:rowOff>327908</xdr:rowOff>
    </xdr:to>
    <xdr:cxnSp macro="">
      <xdr:nvCxnSpPr>
        <xdr:cNvPr id="4" name="Straight Arrow Connector 3"/>
        <xdr:cNvCxnSpPr/>
      </xdr:nvCxnSpPr>
      <xdr:spPr>
        <a:xfrm>
          <a:off x="1571625" y="20418618"/>
          <a:ext cx="836667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I9" sqref="I9"/>
    </sheetView>
  </sheetViews>
  <sheetFormatPr defaultRowHeight="15" x14ac:dyDescent="0.25"/>
  <cols>
    <col min="1" max="1" width="9.7109375" customWidth="1"/>
    <col min="2" max="2" width="32.28515625" customWidth="1"/>
    <col min="3" max="5" width="13" customWidth="1"/>
  </cols>
  <sheetData>
    <row r="1" spans="1:5" ht="19.5" customHeight="1" x14ac:dyDescent="0.25">
      <c r="A1" s="507" t="s">
        <v>1453</v>
      </c>
      <c r="B1" s="507" t="s">
        <v>1452</v>
      </c>
      <c r="C1" s="508" t="s">
        <v>1454</v>
      </c>
      <c r="D1" s="508"/>
      <c r="E1" s="508"/>
    </row>
    <row r="2" spans="1:5" ht="19.5" customHeight="1" x14ac:dyDescent="0.25">
      <c r="A2" s="507"/>
      <c r="B2" s="507"/>
      <c r="C2" s="188" t="s">
        <v>133</v>
      </c>
      <c r="D2" s="188" t="s">
        <v>134</v>
      </c>
      <c r="E2" s="188" t="s">
        <v>135</v>
      </c>
    </row>
    <row r="3" spans="1:5" ht="19.5" x14ac:dyDescent="0.25">
      <c r="A3" s="509">
        <v>1</v>
      </c>
      <c r="B3" s="506" t="s">
        <v>1435</v>
      </c>
      <c r="C3" s="520">
        <v>247616.77600000001</v>
      </c>
      <c r="D3" s="520">
        <v>298724.57400000002</v>
      </c>
      <c r="E3" s="520">
        <v>319134.99699999997</v>
      </c>
    </row>
    <row r="4" spans="1:5" ht="19.5" x14ac:dyDescent="0.25">
      <c r="A4" s="509">
        <v>2</v>
      </c>
      <c r="B4" s="506" t="s">
        <v>1436</v>
      </c>
      <c r="C4" s="520">
        <v>11224.905000000001</v>
      </c>
      <c r="D4" s="520">
        <v>11438.365</v>
      </c>
      <c r="E4" s="520">
        <v>10170.375</v>
      </c>
    </row>
    <row r="5" spans="1:5" ht="19.5" x14ac:dyDescent="0.25">
      <c r="A5" s="509">
        <v>3</v>
      </c>
      <c r="B5" s="506" t="s">
        <v>1437</v>
      </c>
      <c r="C5" s="520" t="s">
        <v>6</v>
      </c>
      <c r="D5" s="520" t="s">
        <v>6</v>
      </c>
      <c r="E5" s="520" t="s">
        <v>6</v>
      </c>
    </row>
    <row r="6" spans="1:5" ht="19.5" x14ac:dyDescent="0.25">
      <c r="A6" s="509">
        <v>4</v>
      </c>
      <c r="B6" s="506" t="s">
        <v>1438</v>
      </c>
      <c r="C6" s="520">
        <v>354821.35</v>
      </c>
      <c r="D6" s="520">
        <v>577443.30999999994</v>
      </c>
      <c r="E6" s="520">
        <v>765345.41</v>
      </c>
    </row>
    <row r="7" spans="1:5" ht="19.5" x14ac:dyDescent="0.25">
      <c r="A7" s="509">
        <v>5</v>
      </c>
      <c r="B7" s="506" t="s">
        <v>1439</v>
      </c>
      <c r="C7" s="520">
        <v>361384.86779550009</v>
      </c>
      <c r="D7" s="520">
        <v>694920.48966199986</v>
      </c>
      <c r="E7" s="520">
        <v>553212.85986199998</v>
      </c>
    </row>
    <row r="8" spans="1:5" ht="39" x14ac:dyDescent="0.25">
      <c r="A8" s="509">
        <v>6</v>
      </c>
      <c r="B8" s="506" t="s">
        <v>1440</v>
      </c>
      <c r="C8" s="520">
        <v>2720000</v>
      </c>
      <c r="D8" s="520">
        <v>3615000</v>
      </c>
      <c r="E8" s="520">
        <v>3762000</v>
      </c>
    </row>
    <row r="9" spans="1:5" ht="39" x14ac:dyDescent="0.25">
      <c r="A9" s="509">
        <v>7</v>
      </c>
      <c r="B9" s="506" t="s">
        <v>1441</v>
      </c>
      <c r="C9" s="520">
        <v>1990</v>
      </c>
      <c r="D9" s="520">
        <v>3210</v>
      </c>
      <c r="E9" s="520">
        <v>4020</v>
      </c>
    </row>
    <row r="10" spans="1:5" ht="19.5" x14ac:dyDescent="0.25">
      <c r="A10" s="509">
        <v>8</v>
      </c>
      <c r="B10" s="506" t="s">
        <v>1442</v>
      </c>
      <c r="C10" s="521">
        <v>135455.24699999997</v>
      </c>
      <c r="D10" s="521">
        <v>244867.00900000002</v>
      </c>
      <c r="E10" s="521">
        <v>277099.85499999998</v>
      </c>
    </row>
    <row r="11" spans="1:5" ht="39" x14ac:dyDescent="0.25">
      <c r="A11" s="509">
        <v>9</v>
      </c>
      <c r="B11" s="506" t="s">
        <v>1443</v>
      </c>
      <c r="C11" s="521">
        <v>19273.813399999999</v>
      </c>
      <c r="D11" s="521">
        <v>54545.999940000002</v>
      </c>
      <c r="E11" s="521">
        <v>97704.987349999996</v>
      </c>
    </row>
    <row r="12" spans="1:5" ht="19.5" x14ac:dyDescent="0.25">
      <c r="A12" s="509">
        <v>10</v>
      </c>
      <c r="B12" s="506" t="s">
        <v>1444</v>
      </c>
      <c r="C12" s="521">
        <v>10319.473299999998</v>
      </c>
      <c r="D12" s="521">
        <v>10825.842199999999</v>
      </c>
      <c r="E12" s="521">
        <v>11011.623700000002</v>
      </c>
    </row>
    <row r="13" spans="1:5" ht="19.5" x14ac:dyDescent="0.25">
      <c r="A13" s="509">
        <v>11</v>
      </c>
      <c r="B13" s="506" t="s">
        <v>1445</v>
      </c>
      <c r="C13" s="521">
        <v>29717.809999999998</v>
      </c>
      <c r="D13" s="521">
        <v>79370.123800000001</v>
      </c>
      <c r="E13" s="521">
        <v>91003.48</v>
      </c>
    </row>
    <row r="14" spans="1:5" ht="19.5" x14ac:dyDescent="0.25">
      <c r="A14" s="509">
        <v>12</v>
      </c>
      <c r="B14" s="506" t="s">
        <v>1446</v>
      </c>
      <c r="C14" s="521">
        <v>2746547.1850000001</v>
      </c>
      <c r="D14" s="521">
        <v>3643542.4929999998</v>
      </c>
      <c r="E14" s="521">
        <v>3794319.8530000001</v>
      </c>
    </row>
    <row r="15" spans="1:5" ht="19.5" x14ac:dyDescent="0.25">
      <c r="A15" s="509">
        <v>13</v>
      </c>
      <c r="B15" s="506" t="s">
        <v>1447</v>
      </c>
      <c r="C15" s="521">
        <v>19389.910000000007</v>
      </c>
      <c r="D15" s="521">
        <v>20018.210000000006</v>
      </c>
      <c r="E15" s="521">
        <v>15124.609999999999</v>
      </c>
    </row>
    <row r="16" spans="1:5" ht="19.5" x14ac:dyDescent="0.25">
      <c r="A16" s="509">
        <v>14</v>
      </c>
      <c r="B16" s="506" t="s">
        <v>1448</v>
      </c>
      <c r="C16" s="520" t="s">
        <v>6</v>
      </c>
      <c r="D16" s="520" t="s">
        <v>6</v>
      </c>
      <c r="E16" s="520" t="s">
        <v>6</v>
      </c>
    </row>
    <row r="17" spans="1:5" ht="19.5" x14ac:dyDescent="0.25">
      <c r="A17" s="509">
        <v>15</v>
      </c>
      <c r="B17" s="506" t="s">
        <v>1449</v>
      </c>
      <c r="C17" s="521">
        <v>1167.32</v>
      </c>
      <c r="D17" s="521">
        <v>1194.42</v>
      </c>
      <c r="E17" s="521">
        <v>1865.5</v>
      </c>
    </row>
    <row r="18" spans="1:5" ht="39" x14ac:dyDescent="0.25">
      <c r="A18" s="509">
        <v>16</v>
      </c>
      <c r="B18" s="506" t="s">
        <v>1450</v>
      </c>
      <c r="C18" s="521">
        <v>13687.27</v>
      </c>
      <c r="D18" s="521">
        <v>1665.6276499999999</v>
      </c>
      <c r="E18" s="521">
        <v>1009.726</v>
      </c>
    </row>
    <row r="19" spans="1:5" ht="19.5" x14ac:dyDescent="0.25">
      <c r="A19" s="509">
        <v>17</v>
      </c>
      <c r="B19" s="506" t="s">
        <v>1451</v>
      </c>
      <c r="C19" s="520" t="s">
        <v>6</v>
      </c>
      <c r="D19" s="520" t="s">
        <v>6</v>
      </c>
      <c r="E19" s="520" t="s">
        <v>6</v>
      </c>
    </row>
  </sheetData>
  <mergeCells count="3">
    <mergeCell ref="C1:E1"/>
    <mergeCell ref="B1:B2"/>
    <mergeCell ref="A1:A2"/>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topLeftCell="A25" zoomScale="60" zoomScaleNormal="70" workbookViewId="0">
      <selection activeCell="F46" sqref="F46:H46"/>
    </sheetView>
  </sheetViews>
  <sheetFormatPr defaultRowHeight="18" x14ac:dyDescent="0.25"/>
  <cols>
    <col min="1" max="1" width="5.140625" style="33" customWidth="1"/>
    <col min="2" max="2" width="29" style="33" customWidth="1"/>
    <col min="3" max="3" width="10.28515625" style="33" customWidth="1"/>
    <col min="4" max="4" width="13.42578125" style="33" customWidth="1"/>
    <col min="5" max="5" width="42.42578125" style="46" customWidth="1"/>
    <col min="6" max="6" width="14.28515625" style="33" customWidth="1"/>
    <col min="7" max="7" width="26.42578125" style="113" customWidth="1"/>
    <col min="8" max="8" width="27.5703125" style="46" customWidth="1"/>
    <col min="9" max="16384" width="9.140625" style="33"/>
  </cols>
  <sheetData>
    <row r="1" spans="1:8" ht="27" x14ac:dyDescent="0.25">
      <c r="A1" s="419" t="s">
        <v>1024</v>
      </c>
      <c r="B1" s="420"/>
      <c r="C1" s="420"/>
      <c r="D1" s="420"/>
      <c r="E1" s="421"/>
      <c r="F1" s="420"/>
      <c r="G1" s="420"/>
      <c r="H1" s="422" t="s">
        <v>1030</v>
      </c>
    </row>
    <row r="2" spans="1:8" ht="18" customHeight="1" x14ac:dyDescent="0.25">
      <c r="A2" s="423" t="s">
        <v>1025</v>
      </c>
      <c r="B2" s="423" t="s">
        <v>1026</v>
      </c>
      <c r="C2" s="423" t="s">
        <v>1027</v>
      </c>
      <c r="D2" s="424" t="s">
        <v>1028</v>
      </c>
      <c r="E2" s="389" t="s">
        <v>1029</v>
      </c>
      <c r="F2" s="423" t="s">
        <v>1031</v>
      </c>
      <c r="G2" s="423" t="s">
        <v>1032</v>
      </c>
      <c r="H2" s="389" t="s">
        <v>1033</v>
      </c>
    </row>
    <row r="3" spans="1:8" x14ac:dyDescent="0.25">
      <c r="A3" s="357">
        <v>1</v>
      </c>
      <c r="B3" s="425" t="s">
        <v>1035</v>
      </c>
      <c r="C3" s="358">
        <v>9.1</v>
      </c>
      <c r="D3" s="17" t="s">
        <v>116</v>
      </c>
      <c r="E3" s="277" t="s">
        <v>1036</v>
      </c>
      <c r="F3" s="16">
        <v>226600</v>
      </c>
      <c r="G3" s="264">
        <v>715000</v>
      </c>
      <c r="H3" s="297">
        <v>3530000</v>
      </c>
    </row>
    <row r="4" spans="1:8" ht="85.5" customHeight="1" x14ac:dyDescent="0.25">
      <c r="A4" s="357"/>
      <c r="B4" s="425"/>
      <c r="C4" s="358"/>
      <c r="D4" s="358" t="s">
        <v>1037</v>
      </c>
      <c r="E4" s="277" t="s">
        <v>1038</v>
      </c>
      <c r="F4" s="16" t="s">
        <v>115</v>
      </c>
      <c r="G4" s="264">
        <v>535800</v>
      </c>
      <c r="H4" s="277" t="s">
        <v>1039</v>
      </c>
    </row>
    <row r="5" spans="1:8" ht="54" x14ac:dyDescent="0.25">
      <c r="A5" s="357"/>
      <c r="B5" s="425"/>
      <c r="C5" s="358"/>
      <c r="D5" s="358"/>
      <c r="E5" s="277" t="s">
        <v>1040</v>
      </c>
      <c r="F5" s="17">
        <v>153064</v>
      </c>
      <c r="G5" s="264">
        <v>61363</v>
      </c>
      <c r="H5" s="297"/>
    </row>
    <row r="6" spans="1:8" ht="54" x14ac:dyDescent="0.25">
      <c r="A6" s="357"/>
      <c r="B6" s="425"/>
      <c r="C6" s="358"/>
      <c r="D6" s="358"/>
      <c r="E6" s="277" t="s">
        <v>1041</v>
      </c>
      <c r="F6" s="16" t="s">
        <v>1042</v>
      </c>
      <c r="G6" s="265" t="s">
        <v>1043</v>
      </c>
      <c r="H6" s="297"/>
    </row>
    <row r="7" spans="1:8" ht="36" x14ac:dyDescent="0.25">
      <c r="A7" s="357"/>
      <c r="B7" s="425"/>
      <c r="C7" s="358"/>
      <c r="D7" s="358"/>
      <c r="E7" s="277" t="s">
        <v>1044</v>
      </c>
      <c r="F7" s="17" t="s">
        <v>115</v>
      </c>
      <c r="G7" s="264">
        <v>65000</v>
      </c>
      <c r="H7" s="277" t="s">
        <v>1039</v>
      </c>
    </row>
    <row r="8" spans="1:8" ht="36" x14ac:dyDescent="0.25">
      <c r="A8" s="357"/>
      <c r="B8" s="425"/>
      <c r="C8" s="358"/>
      <c r="D8" s="358"/>
      <c r="E8" s="277" t="s">
        <v>1045</v>
      </c>
      <c r="F8" s="17" t="s">
        <v>115</v>
      </c>
      <c r="G8" s="264">
        <v>55000</v>
      </c>
      <c r="H8" s="277" t="s">
        <v>1046</v>
      </c>
    </row>
    <row r="9" spans="1:8" ht="90" x14ac:dyDescent="0.25">
      <c r="A9" s="357"/>
      <c r="B9" s="425"/>
      <c r="C9" s="358"/>
      <c r="D9" s="358" t="s">
        <v>116</v>
      </c>
      <c r="E9" s="277" t="s">
        <v>1047</v>
      </c>
      <c r="F9" s="16" t="s">
        <v>1048</v>
      </c>
      <c r="G9" s="265" t="s">
        <v>1049</v>
      </c>
      <c r="H9" s="417">
        <v>554400</v>
      </c>
    </row>
    <row r="10" spans="1:8" ht="64.5" customHeight="1" x14ac:dyDescent="0.25">
      <c r="A10" s="357"/>
      <c r="B10" s="425"/>
      <c r="C10" s="358"/>
      <c r="D10" s="358"/>
      <c r="E10" s="277" t="s">
        <v>1434</v>
      </c>
      <c r="F10" s="77">
        <v>226600</v>
      </c>
      <c r="G10" s="418">
        <v>715000</v>
      </c>
      <c r="H10" s="417">
        <v>1385750</v>
      </c>
    </row>
    <row r="11" spans="1:8" ht="72" x14ac:dyDescent="0.25">
      <c r="A11" s="357"/>
      <c r="B11" s="425"/>
      <c r="C11" s="358"/>
      <c r="D11" s="358"/>
      <c r="E11" s="277" t="s">
        <v>1050</v>
      </c>
      <c r="F11" s="77">
        <v>226600</v>
      </c>
      <c r="G11" s="418">
        <v>715000</v>
      </c>
      <c r="H11" s="417">
        <v>1385750</v>
      </c>
    </row>
    <row r="12" spans="1:8" ht="90" x14ac:dyDescent="0.25">
      <c r="A12" s="357"/>
      <c r="B12" s="425"/>
      <c r="C12" s="358"/>
      <c r="D12" s="358"/>
      <c r="E12" s="277" t="s">
        <v>121</v>
      </c>
      <c r="F12" s="77">
        <v>197900</v>
      </c>
      <c r="G12" s="418">
        <v>989500</v>
      </c>
      <c r="H12" s="417">
        <v>1781100</v>
      </c>
    </row>
    <row r="13" spans="1:8" ht="54" x14ac:dyDescent="0.25">
      <c r="A13" s="357"/>
      <c r="B13" s="425"/>
      <c r="C13" s="358"/>
      <c r="D13" s="358"/>
      <c r="E13" s="277" t="s">
        <v>1051</v>
      </c>
      <c r="F13" s="77">
        <v>1600</v>
      </c>
      <c r="G13" s="418">
        <v>264000</v>
      </c>
      <c r="H13" s="417">
        <v>290400</v>
      </c>
    </row>
    <row r="14" spans="1:8" ht="108" x14ac:dyDescent="0.25">
      <c r="A14" s="357"/>
      <c r="B14" s="425"/>
      <c r="C14" s="358"/>
      <c r="D14" s="358"/>
      <c r="E14" s="277" t="s">
        <v>1052</v>
      </c>
      <c r="F14" s="77">
        <v>67550</v>
      </c>
      <c r="G14" s="418">
        <v>132000</v>
      </c>
      <c r="H14" s="417">
        <v>132000</v>
      </c>
    </row>
    <row r="15" spans="1:8" ht="90" x14ac:dyDescent="0.25">
      <c r="A15" s="357"/>
      <c r="B15" s="425"/>
      <c r="C15" s="358"/>
      <c r="D15" s="358"/>
      <c r="E15" s="277" t="s">
        <v>1053</v>
      </c>
      <c r="F15" s="77">
        <v>17900</v>
      </c>
      <c r="G15" s="418">
        <v>55254</v>
      </c>
      <c r="H15" s="417">
        <v>60779</v>
      </c>
    </row>
    <row r="16" spans="1:8" x14ac:dyDescent="0.25">
      <c r="A16" s="357"/>
      <c r="B16" s="425"/>
      <c r="C16" s="358"/>
      <c r="D16" s="42" t="s">
        <v>1054</v>
      </c>
      <c r="E16" s="277" t="s">
        <v>1055</v>
      </c>
      <c r="F16" s="77">
        <v>192500</v>
      </c>
      <c r="G16" s="418">
        <v>190695</v>
      </c>
      <c r="H16" s="417">
        <v>13908</v>
      </c>
    </row>
    <row r="17" spans="1:8" ht="54" x14ac:dyDescent="0.25">
      <c r="A17" s="357"/>
      <c r="B17" s="425"/>
      <c r="C17" s="358"/>
      <c r="D17" s="376" t="s">
        <v>1056</v>
      </c>
      <c r="E17" s="277" t="s">
        <v>1057</v>
      </c>
      <c r="F17" s="77">
        <v>50</v>
      </c>
      <c r="G17" s="418">
        <v>50</v>
      </c>
      <c r="H17" s="417">
        <v>300</v>
      </c>
    </row>
    <row r="18" spans="1:8" ht="36" x14ac:dyDescent="0.25">
      <c r="A18" s="357"/>
      <c r="B18" s="425"/>
      <c r="C18" s="358"/>
      <c r="D18" s="376"/>
      <c r="E18" s="277" t="s">
        <v>1058</v>
      </c>
      <c r="F18" s="77">
        <v>0</v>
      </c>
      <c r="G18" s="418">
        <v>3.085</v>
      </c>
      <c r="H18" s="417">
        <v>9.2249999999999996</v>
      </c>
    </row>
    <row r="19" spans="1:8" x14ac:dyDescent="0.25">
      <c r="A19" s="357"/>
      <c r="B19" s="425"/>
      <c r="C19" s="358"/>
      <c r="D19" s="359" t="s">
        <v>1059</v>
      </c>
      <c r="E19" s="277" t="s">
        <v>1060</v>
      </c>
      <c r="F19" s="77"/>
      <c r="G19" s="418"/>
      <c r="H19" s="417"/>
    </row>
    <row r="20" spans="1:8" ht="54" x14ac:dyDescent="0.25">
      <c r="A20" s="357"/>
      <c r="B20" s="425"/>
      <c r="C20" s="358"/>
      <c r="D20" s="359"/>
      <c r="E20" s="277" t="s">
        <v>1061</v>
      </c>
      <c r="F20" s="77"/>
      <c r="G20" s="418"/>
      <c r="H20" s="417"/>
    </row>
    <row r="21" spans="1:8" x14ac:dyDescent="0.25">
      <c r="A21" s="357"/>
      <c r="B21" s="425"/>
      <c r="C21" s="358"/>
      <c r="D21" s="359"/>
      <c r="E21" s="277" t="s">
        <v>1062</v>
      </c>
      <c r="F21" s="77">
        <v>6000</v>
      </c>
      <c r="G21" s="418">
        <v>10000</v>
      </c>
      <c r="H21" s="297" t="s">
        <v>6</v>
      </c>
    </row>
    <row r="22" spans="1:8" ht="72" x14ac:dyDescent="0.25">
      <c r="A22" s="357"/>
      <c r="B22" s="425"/>
      <c r="C22" s="358"/>
      <c r="D22" s="359" t="s">
        <v>1063</v>
      </c>
      <c r="E22" s="277" t="s">
        <v>1064</v>
      </c>
      <c r="F22" s="77">
        <v>151919</v>
      </c>
      <c r="G22" s="418">
        <v>210740</v>
      </c>
      <c r="H22" s="417">
        <v>199602</v>
      </c>
    </row>
    <row r="23" spans="1:8" ht="54" x14ac:dyDescent="0.25">
      <c r="A23" s="357"/>
      <c r="B23" s="425"/>
      <c r="C23" s="358"/>
      <c r="D23" s="359"/>
      <c r="E23" s="277" t="s">
        <v>1065</v>
      </c>
      <c r="F23" s="77">
        <v>20000</v>
      </c>
      <c r="G23" s="418">
        <v>30000</v>
      </c>
      <c r="H23" s="417">
        <v>37858</v>
      </c>
    </row>
    <row r="24" spans="1:8" ht="54" x14ac:dyDescent="0.25">
      <c r="A24" s="357"/>
      <c r="B24" s="425"/>
      <c r="C24" s="358"/>
      <c r="D24" s="359"/>
      <c r="E24" s="277" t="s">
        <v>1066</v>
      </c>
      <c r="F24" s="77">
        <v>169762</v>
      </c>
      <c r="G24" s="418">
        <v>179584</v>
      </c>
      <c r="H24" s="417">
        <v>214946</v>
      </c>
    </row>
    <row r="25" spans="1:8" ht="36" x14ac:dyDescent="0.25">
      <c r="A25" s="357"/>
      <c r="B25" s="425"/>
      <c r="C25" s="358"/>
      <c r="D25" s="359"/>
      <c r="E25" s="277" t="s">
        <v>1067</v>
      </c>
      <c r="F25" s="17" t="s">
        <v>87</v>
      </c>
      <c r="G25" s="418">
        <v>4997</v>
      </c>
      <c r="H25" s="297" t="s">
        <v>87</v>
      </c>
    </row>
    <row r="26" spans="1:8" x14ac:dyDescent="0.25">
      <c r="A26" s="357"/>
      <c r="B26" s="425"/>
      <c r="C26" s="358"/>
      <c r="D26" s="359"/>
      <c r="E26" s="277" t="s">
        <v>1068</v>
      </c>
      <c r="F26" s="17" t="s">
        <v>87</v>
      </c>
      <c r="G26" s="264" t="s">
        <v>87</v>
      </c>
      <c r="H26" s="297" t="s">
        <v>87</v>
      </c>
    </row>
    <row r="27" spans="1:8" x14ac:dyDescent="0.25">
      <c r="A27" s="357"/>
      <c r="B27" s="425"/>
      <c r="C27" s="358"/>
      <c r="D27" s="359"/>
      <c r="E27" s="277" t="s">
        <v>1069</v>
      </c>
      <c r="F27" s="17" t="s">
        <v>87</v>
      </c>
      <c r="G27" s="418">
        <v>3.528</v>
      </c>
      <c r="H27" s="297" t="s">
        <v>87</v>
      </c>
    </row>
    <row r="28" spans="1:8" x14ac:dyDescent="0.25">
      <c r="A28" s="357"/>
      <c r="B28" s="425"/>
      <c r="C28" s="358"/>
      <c r="D28" s="359"/>
      <c r="E28" s="277" t="s">
        <v>1070</v>
      </c>
      <c r="F28" s="17" t="s">
        <v>87</v>
      </c>
      <c r="G28" s="418">
        <v>3.3809999999999998</v>
      </c>
      <c r="H28" s="297" t="s">
        <v>87</v>
      </c>
    </row>
    <row r="29" spans="1:8" ht="36" x14ac:dyDescent="0.25">
      <c r="A29" s="358">
        <v>2</v>
      </c>
      <c r="B29" s="426" t="s">
        <v>1071</v>
      </c>
      <c r="C29" s="358">
        <v>9.1999999999999993</v>
      </c>
      <c r="D29" s="17" t="s">
        <v>1072</v>
      </c>
      <c r="E29" s="277" t="s">
        <v>1073</v>
      </c>
      <c r="F29" s="17">
        <v>700</v>
      </c>
      <c r="G29" s="418">
        <v>1500</v>
      </c>
      <c r="H29" s="297" t="s">
        <v>738</v>
      </c>
    </row>
    <row r="30" spans="1:8" ht="36" x14ac:dyDescent="0.25">
      <c r="A30" s="358"/>
      <c r="B30" s="426"/>
      <c r="C30" s="358"/>
      <c r="D30" s="359" t="s">
        <v>38</v>
      </c>
      <c r="E30" s="277" t="s">
        <v>1074</v>
      </c>
      <c r="F30" s="17">
        <v>180237</v>
      </c>
      <c r="G30" s="418">
        <v>404250</v>
      </c>
      <c r="H30" s="297">
        <v>4200</v>
      </c>
    </row>
    <row r="31" spans="1:8" x14ac:dyDescent="0.25">
      <c r="A31" s="358"/>
      <c r="B31" s="426"/>
      <c r="C31" s="358"/>
      <c r="D31" s="359"/>
      <c r="E31" s="277" t="s">
        <v>1075</v>
      </c>
      <c r="F31" s="17" t="s">
        <v>738</v>
      </c>
      <c r="G31" s="264">
        <v>2000</v>
      </c>
      <c r="H31" s="297">
        <v>4000</v>
      </c>
    </row>
    <row r="32" spans="1:8" x14ac:dyDescent="0.25">
      <c r="A32" s="358"/>
      <c r="B32" s="426"/>
      <c r="C32" s="358"/>
      <c r="D32" s="358" t="s">
        <v>1072</v>
      </c>
      <c r="E32" s="277" t="s">
        <v>1076</v>
      </c>
      <c r="F32" s="17">
        <v>387</v>
      </c>
      <c r="G32" s="264">
        <v>871</v>
      </c>
      <c r="H32" s="297">
        <v>949.51</v>
      </c>
    </row>
    <row r="33" spans="1:8" x14ac:dyDescent="0.25">
      <c r="A33" s="358"/>
      <c r="B33" s="426"/>
      <c r="C33" s="358"/>
      <c r="D33" s="358"/>
      <c r="E33" s="277" t="s">
        <v>968</v>
      </c>
      <c r="F33" s="17">
        <v>331</v>
      </c>
      <c r="G33" s="264">
        <v>994</v>
      </c>
      <c r="H33" s="297">
        <v>978</v>
      </c>
    </row>
    <row r="34" spans="1:8" x14ac:dyDescent="0.25">
      <c r="A34" s="358"/>
      <c r="B34" s="426"/>
      <c r="C34" s="358"/>
      <c r="D34" s="358"/>
      <c r="E34" s="277" t="s">
        <v>1077</v>
      </c>
      <c r="F34" s="17">
        <v>29.09</v>
      </c>
      <c r="G34" s="264">
        <v>51</v>
      </c>
      <c r="H34" s="297">
        <v>0</v>
      </c>
    </row>
    <row r="35" spans="1:8" x14ac:dyDescent="0.25">
      <c r="A35" s="358"/>
      <c r="B35" s="426"/>
      <c r="C35" s="358"/>
      <c r="D35" s="358"/>
      <c r="E35" s="277" t="s">
        <v>1078</v>
      </c>
      <c r="F35" s="17">
        <v>85</v>
      </c>
      <c r="G35" s="264">
        <v>75</v>
      </c>
      <c r="H35" s="297">
        <v>0</v>
      </c>
    </row>
    <row r="36" spans="1:8" ht="36" x14ac:dyDescent="0.25">
      <c r="A36" s="358"/>
      <c r="B36" s="426"/>
      <c r="C36" s="358"/>
      <c r="D36" s="358"/>
      <c r="E36" s="277" t="s">
        <v>1079</v>
      </c>
      <c r="F36" s="17">
        <v>0</v>
      </c>
      <c r="G36" s="264">
        <v>205</v>
      </c>
      <c r="H36" s="297">
        <v>105</v>
      </c>
    </row>
    <row r="37" spans="1:8" ht="36" x14ac:dyDescent="0.25">
      <c r="A37" s="358"/>
      <c r="B37" s="426"/>
      <c r="C37" s="358"/>
      <c r="D37" s="358"/>
      <c r="E37" s="277" t="s">
        <v>1080</v>
      </c>
      <c r="F37" s="17">
        <v>0</v>
      </c>
      <c r="G37" s="264">
        <v>750</v>
      </c>
      <c r="H37" s="297">
        <v>360</v>
      </c>
    </row>
    <row r="38" spans="1:8" x14ac:dyDescent="0.25">
      <c r="A38" s="358"/>
      <c r="B38" s="426"/>
      <c r="C38" s="358"/>
      <c r="D38" s="358"/>
      <c r="E38" s="277" t="s">
        <v>1081</v>
      </c>
      <c r="F38" s="17">
        <v>0</v>
      </c>
      <c r="G38" s="264">
        <v>250</v>
      </c>
      <c r="H38" s="297">
        <v>250</v>
      </c>
    </row>
    <row r="39" spans="1:8" x14ac:dyDescent="0.25">
      <c r="A39" s="358"/>
      <c r="B39" s="426"/>
      <c r="C39" s="358"/>
      <c r="D39" s="358" t="s">
        <v>87</v>
      </c>
      <c r="E39" s="277" t="s">
        <v>1082</v>
      </c>
      <c r="F39" s="17" t="s">
        <v>6</v>
      </c>
      <c r="G39" s="264" t="s">
        <v>6</v>
      </c>
      <c r="H39" s="297" t="s">
        <v>6</v>
      </c>
    </row>
    <row r="40" spans="1:8" ht="36" x14ac:dyDescent="0.25">
      <c r="A40" s="358"/>
      <c r="B40" s="426"/>
      <c r="C40" s="358"/>
      <c r="D40" s="358"/>
      <c r="E40" s="277" t="s">
        <v>1083</v>
      </c>
      <c r="F40" s="17">
        <v>85267.25</v>
      </c>
      <c r="G40" s="264">
        <v>111036</v>
      </c>
      <c r="H40" s="297">
        <v>166554</v>
      </c>
    </row>
    <row r="41" spans="1:8" ht="90" x14ac:dyDescent="0.25">
      <c r="A41" s="358">
        <v>3</v>
      </c>
      <c r="B41" s="377" t="s">
        <v>1084</v>
      </c>
      <c r="C41" s="358">
        <v>9.5</v>
      </c>
      <c r="D41" s="359" t="s">
        <v>1085</v>
      </c>
      <c r="E41" s="277" t="s">
        <v>1086</v>
      </c>
      <c r="F41" s="17">
        <v>500</v>
      </c>
      <c r="G41" s="264">
        <v>700</v>
      </c>
      <c r="H41" s="297">
        <v>900</v>
      </c>
    </row>
    <row r="42" spans="1:8" x14ac:dyDescent="0.25">
      <c r="A42" s="358"/>
      <c r="B42" s="377"/>
      <c r="C42" s="358"/>
      <c r="D42" s="359"/>
      <c r="E42" s="277" t="s">
        <v>1087</v>
      </c>
      <c r="F42" s="17">
        <v>200</v>
      </c>
      <c r="G42" s="264">
        <v>300</v>
      </c>
      <c r="H42" s="297">
        <v>400</v>
      </c>
    </row>
    <row r="43" spans="1:8" ht="72" x14ac:dyDescent="0.25">
      <c r="A43" s="358"/>
      <c r="B43" s="377"/>
      <c r="C43" s="358"/>
      <c r="D43" s="359"/>
      <c r="E43" s="277" t="s">
        <v>1088</v>
      </c>
      <c r="F43" s="17">
        <v>100</v>
      </c>
      <c r="G43" s="264">
        <v>125</v>
      </c>
      <c r="H43" s="297">
        <v>200</v>
      </c>
    </row>
    <row r="44" spans="1:8" ht="54" x14ac:dyDescent="0.25">
      <c r="A44" s="358"/>
      <c r="B44" s="377"/>
      <c r="C44" s="358"/>
      <c r="D44" s="359"/>
      <c r="E44" s="277" t="s">
        <v>1089</v>
      </c>
      <c r="F44" s="17">
        <v>500</v>
      </c>
      <c r="G44" s="264">
        <v>500</v>
      </c>
      <c r="H44" s="297">
        <v>800</v>
      </c>
    </row>
    <row r="45" spans="1:8" ht="54" x14ac:dyDescent="0.25">
      <c r="A45" s="358"/>
      <c r="B45" s="377"/>
      <c r="C45" s="358"/>
      <c r="D45" s="359"/>
      <c r="E45" s="277" t="s">
        <v>1090</v>
      </c>
      <c r="F45" s="17">
        <v>1000</v>
      </c>
      <c r="G45" s="264">
        <v>2000</v>
      </c>
      <c r="H45" s="297">
        <v>4000</v>
      </c>
    </row>
    <row r="46" spans="1:8" x14ac:dyDescent="0.25">
      <c r="A46" s="358"/>
      <c r="B46" s="377"/>
      <c r="C46" s="358"/>
      <c r="D46" s="359"/>
      <c r="E46" s="67"/>
      <c r="F46" s="78">
        <f>SUM(F3:F45)/100</f>
        <v>19273.813399999999</v>
      </c>
      <c r="G46" s="266">
        <f>SUM(G3:G45)/100</f>
        <v>54545.999940000002</v>
      </c>
      <c r="H46" s="67">
        <f>SUM(H3:H45)/100</f>
        <v>97704.987349999996</v>
      </c>
    </row>
  </sheetData>
  <mergeCells count="18">
    <mergeCell ref="B41:B46"/>
    <mergeCell ref="C41:C46"/>
    <mergeCell ref="D41:D46"/>
    <mergeCell ref="D17:D18"/>
    <mergeCell ref="D19:D21"/>
    <mergeCell ref="D22:D28"/>
    <mergeCell ref="A29:A40"/>
    <mergeCell ref="B29:B40"/>
    <mergeCell ref="C29:C40"/>
    <mergeCell ref="D30:D31"/>
    <mergeCell ref="D32:D38"/>
    <mergeCell ref="D39:D40"/>
    <mergeCell ref="B3:B28"/>
    <mergeCell ref="D4:D8"/>
    <mergeCell ref="D9:D15"/>
    <mergeCell ref="A3:A28"/>
    <mergeCell ref="C3:C28"/>
    <mergeCell ref="A41:A46"/>
  </mergeCells>
  <printOptions horizontalCentered="1" verticalCentered="1"/>
  <pageMargins left="0.70866141732283472" right="0.70866141732283472" top="0.51181102362204722" bottom="0.51181102362204722" header="0.31496062992125984" footer="0.31496062992125984"/>
  <pageSetup paperSize="9" scale="47" orientation="portrait" r:id="rId1"/>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topLeftCell="A34" zoomScale="60" zoomScaleNormal="70" workbookViewId="0">
      <selection activeCell="E44" sqref="E44:K44"/>
    </sheetView>
  </sheetViews>
  <sheetFormatPr defaultRowHeight="18" x14ac:dyDescent="0.25"/>
  <cols>
    <col min="1" max="1" width="4.28515625" style="429" customWidth="1"/>
    <col min="2" max="2" width="22.140625" style="429" customWidth="1"/>
    <col min="3" max="3" width="21.5703125" style="429" customWidth="1"/>
    <col min="4" max="4" width="38.28515625" style="454" customWidth="1"/>
    <col min="5" max="5" width="15" style="429" bestFit="1" customWidth="1"/>
    <col min="6" max="6" width="12.85546875" style="429" bestFit="1" customWidth="1"/>
    <col min="7" max="7" width="15.7109375" style="429" customWidth="1"/>
    <col min="8" max="8" width="19.42578125" style="429" customWidth="1"/>
    <col min="9" max="9" width="21" style="429" customWidth="1"/>
    <col min="10" max="10" width="16.7109375" style="429" customWidth="1"/>
    <col min="11" max="11" width="15.42578125" style="429" customWidth="1"/>
    <col min="12" max="12" width="12.85546875" style="429" bestFit="1" customWidth="1"/>
    <col min="13" max="13" width="11.42578125" style="429" customWidth="1"/>
    <col min="14" max="16384" width="9.140625" style="429"/>
  </cols>
  <sheetData>
    <row r="1" spans="1:13" ht="32.25" customHeight="1" x14ac:dyDescent="0.35">
      <c r="A1" s="427" t="s">
        <v>1091</v>
      </c>
      <c r="B1" s="427"/>
      <c r="C1" s="427"/>
      <c r="D1" s="451"/>
      <c r="E1" s="427"/>
      <c r="F1" s="427"/>
      <c r="G1" s="427"/>
      <c r="H1" s="427"/>
      <c r="I1" s="427"/>
      <c r="J1" s="427"/>
      <c r="K1" s="427"/>
      <c r="L1" s="428"/>
      <c r="M1" s="428"/>
    </row>
    <row r="2" spans="1:13" ht="18" customHeight="1" x14ac:dyDescent="0.25">
      <c r="A2" s="430" t="s">
        <v>1092</v>
      </c>
      <c r="B2" s="455" t="s">
        <v>1093</v>
      </c>
      <c r="C2" s="455" t="s">
        <v>1094</v>
      </c>
      <c r="D2" s="456" t="s">
        <v>1095</v>
      </c>
      <c r="E2" s="431" t="s">
        <v>1096</v>
      </c>
      <c r="F2" s="432"/>
      <c r="G2" s="432"/>
      <c r="H2" s="432"/>
      <c r="I2" s="432"/>
      <c r="J2" s="432"/>
      <c r="K2" s="432"/>
      <c r="L2" s="432"/>
      <c r="M2" s="433"/>
    </row>
    <row r="3" spans="1:13" ht="18" customHeight="1" x14ac:dyDescent="0.25">
      <c r="A3" s="434"/>
      <c r="B3" s="457"/>
      <c r="C3" s="457"/>
      <c r="D3" s="458"/>
      <c r="E3" s="435" t="s">
        <v>1097</v>
      </c>
      <c r="F3" s="436"/>
      <c r="G3" s="437"/>
      <c r="H3" s="435" t="s">
        <v>1098</v>
      </c>
      <c r="I3" s="436"/>
      <c r="J3" s="437"/>
      <c r="K3" s="435" t="s">
        <v>1099</v>
      </c>
      <c r="L3" s="436"/>
      <c r="M3" s="437"/>
    </row>
    <row r="4" spans="1:13" ht="72" x14ac:dyDescent="0.25">
      <c r="A4" s="438"/>
      <c r="B4" s="459"/>
      <c r="C4" s="459"/>
      <c r="D4" s="460"/>
      <c r="E4" s="439" t="s">
        <v>1100</v>
      </c>
      <c r="F4" s="439" t="s">
        <v>1101</v>
      </c>
      <c r="G4" s="439" t="s">
        <v>1034</v>
      </c>
      <c r="H4" s="439" t="s">
        <v>1100</v>
      </c>
      <c r="I4" s="439" t="s">
        <v>1101</v>
      </c>
      <c r="J4" s="439" t="s">
        <v>1034</v>
      </c>
      <c r="K4" s="439" t="s">
        <v>1100</v>
      </c>
      <c r="L4" s="439" t="s">
        <v>1101</v>
      </c>
      <c r="M4" s="439" t="s">
        <v>1034</v>
      </c>
    </row>
    <row r="5" spans="1:13" ht="36" x14ac:dyDescent="0.25">
      <c r="A5" s="440"/>
      <c r="B5" s="441" t="s">
        <v>1102</v>
      </c>
      <c r="C5" s="442" t="s">
        <v>1103</v>
      </c>
      <c r="D5" s="452" t="s">
        <v>1104</v>
      </c>
      <c r="E5" s="443">
        <v>18675</v>
      </c>
      <c r="F5" s="443">
        <v>8849</v>
      </c>
      <c r="G5" s="443">
        <v>8849</v>
      </c>
      <c r="H5" s="443">
        <v>18675</v>
      </c>
      <c r="I5" s="443">
        <v>12631.37</v>
      </c>
      <c r="J5" s="443">
        <v>12631.36</v>
      </c>
      <c r="K5" s="443">
        <v>20500</v>
      </c>
      <c r="L5" s="443">
        <v>0</v>
      </c>
      <c r="M5" s="443">
        <v>0</v>
      </c>
    </row>
    <row r="6" spans="1:13" ht="36" x14ac:dyDescent="0.25">
      <c r="A6" s="440"/>
      <c r="B6" s="444"/>
      <c r="C6" s="440" t="s">
        <v>1103</v>
      </c>
      <c r="D6" s="452" t="s">
        <v>1105</v>
      </c>
      <c r="E6" s="443">
        <v>180767</v>
      </c>
      <c r="F6" s="443">
        <v>180767</v>
      </c>
      <c r="G6" s="443">
        <v>180767</v>
      </c>
      <c r="H6" s="443">
        <v>181130</v>
      </c>
      <c r="I6" s="443">
        <v>181130</v>
      </c>
      <c r="J6" s="443">
        <v>180991.72</v>
      </c>
      <c r="K6" s="443">
        <v>183000</v>
      </c>
      <c r="L6" s="443">
        <v>73000</v>
      </c>
      <c r="M6" s="443">
        <v>0</v>
      </c>
    </row>
    <row r="7" spans="1:13" ht="36" x14ac:dyDescent="0.25">
      <c r="A7" s="440"/>
      <c r="B7" s="444"/>
      <c r="C7" s="440" t="s">
        <v>1103</v>
      </c>
      <c r="D7" s="452" t="s">
        <v>1106</v>
      </c>
      <c r="E7" s="443">
        <v>1664</v>
      </c>
      <c r="F7" s="443">
        <v>1664</v>
      </c>
      <c r="G7" s="443">
        <v>1664</v>
      </c>
      <c r="H7" s="443">
        <v>1664</v>
      </c>
      <c r="I7" s="443">
        <v>1664</v>
      </c>
      <c r="J7" s="443">
        <v>1664</v>
      </c>
      <c r="K7" s="443">
        <v>2500</v>
      </c>
      <c r="L7" s="443">
        <v>2500</v>
      </c>
      <c r="M7" s="443">
        <v>0</v>
      </c>
    </row>
    <row r="8" spans="1:13" ht="36" x14ac:dyDescent="0.25">
      <c r="A8" s="440"/>
      <c r="B8" s="444"/>
      <c r="C8" s="440" t="s">
        <v>1103</v>
      </c>
      <c r="D8" s="452" t="s">
        <v>1107</v>
      </c>
      <c r="E8" s="443">
        <v>66630.27</v>
      </c>
      <c r="F8" s="443">
        <v>66630.27</v>
      </c>
      <c r="G8" s="443">
        <v>66597</v>
      </c>
      <c r="H8" s="443">
        <v>75000</v>
      </c>
      <c r="I8" s="443">
        <v>75000</v>
      </c>
      <c r="J8" s="443">
        <v>75000</v>
      </c>
      <c r="K8" s="443">
        <v>82500</v>
      </c>
      <c r="L8" s="443">
        <v>82500</v>
      </c>
      <c r="M8" s="443">
        <v>0</v>
      </c>
    </row>
    <row r="9" spans="1:13" ht="54" x14ac:dyDescent="0.25">
      <c r="A9" s="440"/>
      <c r="B9" s="444"/>
      <c r="C9" s="440" t="s">
        <v>1103</v>
      </c>
      <c r="D9" s="452" t="s">
        <v>1108</v>
      </c>
      <c r="E9" s="443">
        <v>27842</v>
      </c>
      <c r="F9" s="443">
        <v>27842</v>
      </c>
      <c r="G9" s="443">
        <v>27842</v>
      </c>
      <c r="H9" s="443">
        <v>23898.59</v>
      </c>
      <c r="I9" s="443">
        <v>23898.59</v>
      </c>
      <c r="J9" s="443">
        <v>20471.349999999999</v>
      </c>
      <c r="K9" s="443">
        <v>24535.19</v>
      </c>
      <c r="L9" s="443">
        <v>5387.56</v>
      </c>
      <c r="M9" s="443">
        <v>0</v>
      </c>
    </row>
    <row r="10" spans="1:13" ht="36" x14ac:dyDescent="0.25">
      <c r="A10" s="440"/>
      <c r="B10" s="444"/>
      <c r="C10" s="440" t="s">
        <v>1103</v>
      </c>
      <c r="D10" s="452" t="s">
        <v>1109</v>
      </c>
      <c r="E10" s="443">
        <v>2973.67</v>
      </c>
      <c r="F10" s="443">
        <v>2973.67</v>
      </c>
      <c r="G10" s="443">
        <v>2621</v>
      </c>
      <c r="H10" s="443">
        <v>3520.61</v>
      </c>
      <c r="I10" s="443">
        <v>3520.61</v>
      </c>
      <c r="J10" s="443">
        <v>3146.8</v>
      </c>
      <c r="K10" s="443">
        <v>3661.05</v>
      </c>
      <c r="L10" s="443">
        <v>3311.45</v>
      </c>
      <c r="M10" s="443">
        <v>0</v>
      </c>
    </row>
    <row r="11" spans="1:13" ht="36" x14ac:dyDescent="0.25">
      <c r="A11" s="440"/>
      <c r="B11" s="444"/>
      <c r="C11" s="440" t="s">
        <v>1103</v>
      </c>
      <c r="D11" s="452" t="s">
        <v>1110</v>
      </c>
      <c r="E11" s="443">
        <v>405.71</v>
      </c>
      <c r="F11" s="443">
        <v>405.71</v>
      </c>
      <c r="G11" s="443">
        <v>308</v>
      </c>
      <c r="H11" s="443">
        <v>722.8</v>
      </c>
      <c r="I11" s="443">
        <v>722.8</v>
      </c>
      <c r="J11" s="443">
        <v>629.13</v>
      </c>
      <c r="K11" s="443">
        <v>705.66</v>
      </c>
      <c r="L11" s="443">
        <v>488.44</v>
      </c>
      <c r="M11" s="443">
        <v>0</v>
      </c>
    </row>
    <row r="12" spans="1:13" ht="36" x14ac:dyDescent="0.25">
      <c r="A12" s="440"/>
      <c r="B12" s="444"/>
      <c r="C12" s="440" t="s">
        <v>1103</v>
      </c>
      <c r="D12" s="452" t="s">
        <v>1111</v>
      </c>
      <c r="E12" s="443">
        <v>256000</v>
      </c>
      <c r="F12" s="443">
        <v>256000</v>
      </c>
      <c r="G12" s="443">
        <v>206599</v>
      </c>
      <c r="H12" s="443">
        <v>233600.97</v>
      </c>
      <c r="I12" s="443">
        <v>233600.97</v>
      </c>
      <c r="J12" s="443">
        <v>187574.8</v>
      </c>
      <c r="K12" s="443">
        <v>257900</v>
      </c>
      <c r="L12" s="443">
        <v>67500</v>
      </c>
      <c r="M12" s="443">
        <v>0</v>
      </c>
    </row>
    <row r="13" spans="1:13" ht="36" x14ac:dyDescent="0.25">
      <c r="A13" s="440"/>
      <c r="B13" s="444"/>
      <c r="C13" s="440" t="s">
        <v>1103</v>
      </c>
      <c r="D13" s="452" t="s">
        <v>1112</v>
      </c>
      <c r="E13" s="443">
        <v>50000</v>
      </c>
      <c r="F13" s="443">
        <v>26603</v>
      </c>
      <c r="G13" s="443">
        <v>25876.799999999999</v>
      </c>
      <c r="H13" s="443">
        <v>50000</v>
      </c>
      <c r="I13" s="443">
        <v>50000</v>
      </c>
      <c r="J13" s="443">
        <v>32668.28</v>
      </c>
      <c r="K13" s="443">
        <v>50000</v>
      </c>
      <c r="L13" s="443">
        <v>0</v>
      </c>
      <c r="M13" s="443">
        <v>0</v>
      </c>
    </row>
    <row r="14" spans="1:13" ht="54" x14ac:dyDescent="0.25">
      <c r="A14" s="440"/>
      <c r="B14" s="444"/>
      <c r="C14" s="440" t="s">
        <v>1103</v>
      </c>
      <c r="D14" s="452" t="s">
        <v>1113</v>
      </c>
      <c r="E14" s="443">
        <v>9000</v>
      </c>
      <c r="F14" s="443">
        <v>4200.3999999999996</v>
      </c>
      <c r="G14" s="443">
        <v>2843.7</v>
      </c>
      <c r="H14" s="443">
        <v>10000</v>
      </c>
      <c r="I14" s="443">
        <v>6000</v>
      </c>
      <c r="J14" s="443">
        <v>2157</v>
      </c>
      <c r="K14" s="443">
        <v>10000</v>
      </c>
      <c r="L14" s="443" t="s">
        <v>1114</v>
      </c>
      <c r="M14" s="443" t="s">
        <v>1114</v>
      </c>
    </row>
    <row r="15" spans="1:13" ht="36" x14ac:dyDescent="0.25">
      <c r="A15" s="440"/>
      <c r="B15" s="445"/>
      <c r="C15" s="442" t="s">
        <v>1115</v>
      </c>
      <c r="D15" s="452" t="s">
        <v>1116</v>
      </c>
      <c r="E15" s="443">
        <v>16000.96</v>
      </c>
      <c r="F15" s="443">
        <v>16000.96</v>
      </c>
      <c r="G15" s="443">
        <v>16000.93</v>
      </c>
      <c r="H15" s="443">
        <v>16000.96</v>
      </c>
      <c r="I15" s="443">
        <v>16000.96</v>
      </c>
      <c r="J15" s="443">
        <v>16000.94</v>
      </c>
      <c r="K15" s="443">
        <v>17500</v>
      </c>
      <c r="L15" s="443">
        <v>0</v>
      </c>
      <c r="M15" s="443">
        <v>0</v>
      </c>
    </row>
    <row r="16" spans="1:13" ht="36" x14ac:dyDescent="0.25">
      <c r="A16" s="440"/>
      <c r="B16" s="440"/>
      <c r="C16" s="440" t="s">
        <v>1115</v>
      </c>
      <c r="D16" s="452" t="s">
        <v>1117</v>
      </c>
      <c r="E16" s="443">
        <v>53537.03</v>
      </c>
      <c r="F16" s="443">
        <v>53537.03</v>
      </c>
      <c r="G16" s="443">
        <v>53537</v>
      </c>
      <c r="H16" s="443">
        <v>56407.72</v>
      </c>
      <c r="I16" s="443">
        <v>56407.72</v>
      </c>
      <c r="J16" s="443">
        <v>56407.65</v>
      </c>
      <c r="K16" s="443">
        <v>74096.800000000003</v>
      </c>
      <c r="L16" s="443">
        <v>0</v>
      </c>
      <c r="M16" s="443">
        <v>0</v>
      </c>
    </row>
    <row r="17" spans="1:13" ht="36" x14ac:dyDescent="0.25">
      <c r="A17" s="440"/>
      <c r="B17" s="440"/>
      <c r="C17" s="440" t="s">
        <v>1115</v>
      </c>
      <c r="D17" s="452" t="s">
        <v>1118</v>
      </c>
      <c r="E17" s="443">
        <v>55128.09</v>
      </c>
      <c r="F17" s="443">
        <v>55128.09</v>
      </c>
      <c r="G17" s="443">
        <v>55128.08</v>
      </c>
      <c r="H17" s="443">
        <v>87820.89</v>
      </c>
      <c r="I17" s="443">
        <v>87820.89</v>
      </c>
      <c r="J17" s="443">
        <v>87820.78</v>
      </c>
      <c r="K17" s="443">
        <v>60000</v>
      </c>
      <c r="L17" s="443">
        <v>0</v>
      </c>
      <c r="M17" s="443">
        <v>0</v>
      </c>
    </row>
    <row r="18" spans="1:13" ht="36" x14ac:dyDescent="0.25">
      <c r="A18" s="440"/>
      <c r="B18" s="440"/>
      <c r="C18" s="440" t="s">
        <v>1115</v>
      </c>
      <c r="D18" s="452" t="s">
        <v>1119</v>
      </c>
      <c r="E18" s="443">
        <v>315.76</v>
      </c>
      <c r="F18" s="443">
        <v>315.76</v>
      </c>
      <c r="G18" s="443">
        <v>315.76</v>
      </c>
      <c r="H18" s="443">
        <v>84.13</v>
      </c>
      <c r="I18" s="443">
        <v>84.13</v>
      </c>
      <c r="J18" s="443">
        <v>84.13</v>
      </c>
      <c r="K18" s="443">
        <v>5266.29</v>
      </c>
      <c r="L18" s="443">
        <v>0</v>
      </c>
      <c r="M18" s="443">
        <v>0</v>
      </c>
    </row>
    <row r="19" spans="1:13" ht="36" x14ac:dyDescent="0.25">
      <c r="A19" s="440"/>
      <c r="B19" s="440"/>
      <c r="C19" s="442" t="s">
        <v>1120</v>
      </c>
      <c r="D19" s="452" t="s">
        <v>1121</v>
      </c>
      <c r="E19" s="443">
        <v>195</v>
      </c>
      <c r="F19" s="443">
        <v>110</v>
      </c>
      <c r="G19" s="443">
        <v>85.7</v>
      </c>
      <c r="H19" s="443">
        <v>195</v>
      </c>
      <c r="I19" s="443">
        <v>110</v>
      </c>
      <c r="J19" s="443">
        <v>109.99</v>
      </c>
      <c r="K19" s="443">
        <v>195</v>
      </c>
      <c r="L19" s="443">
        <v>110</v>
      </c>
      <c r="M19" s="443">
        <v>0</v>
      </c>
    </row>
    <row r="20" spans="1:13" ht="36" x14ac:dyDescent="0.25">
      <c r="A20" s="440"/>
      <c r="B20" s="440"/>
      <c r="C20" s="440" t="s">
        <v>1120</v>
      </c>
      <c r="D20" s="452" t="s">
        <v>1122</v>
      </c>
      <c r="E20" s="443">
        <v>2200</v>
      </c>
      <c r="F20" s="443">
        <v>1299.19</v>
      </c>
      <c r="G20" s="443">
        <v>1297.17</v>
      </c>
      <c r="H20" s="443">
        <v>5459</v>
      </c>
      <c r="I20" s="443">
        <v>1480.16</v>
      </c>
      <c r="J20" s="443">
        <v>1479</v>
      </c>
      <c r="K20" s="443">
        <v>2700</v>
      </c>
      <c r="L20" s="443">
        <v>1000</v>
      </c>
      <c r="M20" s="443">
        <v>0</v>
      </c>
    </row>
    <row r="21" spans="1:13" ht="54" x14ac:dyDescent="0.25">
      <c r="A21" s="440"/>
      <c r="B21" s="440"/>
      <c r="C21" s="440" t="s">
        <v>1120</v>
      </c>
      <c r="D21" s="452" t="s">
        <v>1123</v>
      </c>
      <c r="E21" s="443">
        <v>1469.11</v>
      </c>
      <c r="F21" s="443">
        <v>1457.06</v>
      </c>
      <c r="G21" s="443">
        <v>1309.8399999999999</v>
      </c>
      <c r="H21" s="443">
        <v>1550.12</v>
      </c>
      <c r="I21" s="443">
        <v>1490.47</v>
      </c>
      <c r="J21" s="443">
        <v>1313.9</v>
      </c>
      <c r="K21" s="443">
        <v>2054.9</v>
      </c>
      <c r="L21" s="443">
        <v>1722.8</v>
      </c>
      <c r="M21" s="443">
        <v>0</v>
      </c>
    </row>
    <row r="22" spans="1:13" ht="36" x14ac:dyDescent="0.25">
      <c r="A22" s="440"/>
      <c r="B22" s="440"/>
      <c r="C22" s="440" t="s">
        <v>1120</v>
      </c>
      <c r="D22" s="452" t="s">
        <v>1124</v>
      </c>
      <c r="E22" s="440">
        <v>18.86</v>
      </c>
      <c r="F22" s="440">
        <v>18.86</v>
      </c>
      <c r="G22" s="440">
        <v>8.56</v>
      </c>
      <c r="H22" s="440">
        <v>19.690000000000001</v>
      </c>
      <c r="I22" s="440">
        <v>19.690000000000001</v>
      </c>
      <c r="J22" s="440">
        <v>9.06</v>
      </c>
      <c r="K22" s="440">
        <v>21.37</v>
      </c>
      <c r="L22" s="440">
        <v>21.37</v>
      </c>
      <c r="M22" s="443">
        <v>0</v>
      </c>
    </row>
    <row r="23" spans="1:13" ht="36" x14ac:dyDescent="0.25">
      <c r="A23" s="440"/>
      <c r="B23" s="440"/>
      <c r="C23" s="442" t="s">
        <v>1125</v>
      </c>
      <c r="D23" s="452" t="s">
        <v>1126</v>
      </c>
      <c r="E23" s="443">
        <v>35254.269999999997</v>
      </c>
      <c r="F23" s="443">
        <v>35254.269999999997</v>
      </c>
      <c r="G23" s="443">
        <v>33431.949999999997</v>
      </c>
      <c r="H23" s="443">
        <v>33432</v>
      </c>
      <c r="I23" s="443">
        <v>33432</v>
      </c>
      <c r="J23" s="443">
        <v>33430.92</v>
      </c>
      <c r="K23" s="443">
        <v>33432</v>
      </c>
      <c r="L23" s="443">
        <v>33432</v>
      </c>
      <c r="M23" s="443">
        <v>33432</v>
      </c>
    </row>
    <row r="24" spans="1:13" ht="36" x14ac:dyDescent="0.25">
      <c r="A24" s="440"/>
      <c r="B24" s="440"/>
      <c r="C24" s="440" t="s">
        <v>1125</v>
      </c>
      <c r="D24" s="452" t="s">
        <v>1127</v>
      </c>
      <c r="E24" s="443">
        <v>39405.78</v>
      </c>
      <c r="F24" s="443">
        <v>11312.43</v>
      </c>
      <c r="G24" s="443">
        <v>11312.43</v>
      </c>
      <c r="H24" s="443">
        <v>39405.78</v>
      </c>
      <c r="I24" s="443">
        <v>5880.15</v>
      </c>
      <c r="J24" s="443">
        <v>5880.15</v>
      </c>
      <c r="K24" s="443">
        <v>51259.82</v>
      </c>
      <c r="L24" s="443">
        <v>0</v>
      </c>
      <c r="M24" s="443">
        <v>0</v>
      </c>
    </row>
    <row r="25" spans="1:13" ht="36" x14ac:dyDescent="0.25">
      <c r="A25" s="440"/>
      <c r="B25" s="440"/>
      <c r="C25" s="440" t="s">
        <v>1125</v>
      </c>
      <c r="D25" s="452" t="s">
        <v>1128</v>
      </c>
      <c r="E25" s="443">
        <v>0</v>
      </c>
      <c r="F25" s="443">
        <v>0</v>
      </c>
      <c r="G25" s="443">
        <v>0</v>
      </c>
      <c r="H25" s="443">
        <v>0</v>
      </c>
      <c r="I25" s="443">
        <v>118.25</v>
      </c>
      <c r="J25" s="443">
        <v>0</v>
      </c>
      <c r="K25" s="443">
        <v>0</v>
      </c>
      <c r="L25" s="443">
        <v>0</v>
      </c>
      <c r="M25" s="443">
        <v>0</v>
      </c>
    </row>
    <row r="26" spans="1:13" ht="36" x14ac:dyDescent="0.25">
      <c r="A26" s="440"/>
      <c r="B26" s="440"/>
      <c r="C26" s="440" t="s">
        <v>1125</v>
      </c>
      <c r="D26" s="452" t="s">
        <v>1129</v>
      </c>
      <c r="E26" s="443">
        <v>3652.06</v>
      </c>
      <c r="F26" s="443">
        <v>2616.0100000000002</v>
      </c>
      <c r="G26" s="443">
        <v>2109.8200000000002</v>
      </c>
      <c r="H26" s="443">
        <v>1500</v>
      </c>
      <c r="I26" s="443">
        <v>356.02</v>
      </c>
      <c r="J26" s="443">
        <v>0</v>
      </c>
      <c r="K26" s="443">
        <v>1500</v>
      </c>
      <c r="L26" s="443">
        <v>0</v>
      </c>
      <c r="M26" s="443">
        <v>0</v>
      </c>
    </row>
    <row r="27" spans="1:13" ht="36" x14ac:dyDescent="0.25">
      <c r="A27" s="440"/>
      <c r="B27" s="440"/>
      <c r="C27" s="440" t="s">
        <v>1125</v>
      </c>
      <c r="D27" s="452" t="s">
        <v>1130</v>
      </c>
      <c r="E27" s="443">
        <v>0</v>
      </c>
      <c r="F27" s="443">
        <v>0</v>
      </c>
      <c r="G27" s="443">
        <v>0</v>
      </c>
      <c r="H27" s="443">
        <v>500</v>
      </c>
      <c r="I27" s="443">
        <v>300</v>
      </c>
      <c r="J27" s="443">
        <v>0</v>
      </c>
      <c r="K27" s="443">
        <v>1000</v>
      </c>
      <c r="L27" s="443">
        <v>0</v>
      </c>
      <c r="M27" s="443">
        <v>0</v>
      </c>
    </row>
    <row r="28" spans="1:13" ht="36" x14ac:dyDescent="0.25">
      <c r="A28" s="440"/>
      <c r="B28" s="440"/>
      <c r="C28" s="442" t="s">
        <v>1131</v>
      </c>
      <c r="D28" s="452" t="s">
        <v>1132</v>
      </c>
      <c r="E28" s="443">
        <v>96.4</v>
      </c>
      <c r="F28" s="443">
        <v>96.4</v>
      </c>
      <c r="G28" s="443">
        <v>95.8</v>
      </c>
      <c r="H28" s="443">
        <v>106.04</v>
      </c>
      <c r="I28" s="443">
        <v>106.03</v>
      </c>
      <c r="J28" s="443">
        <v>106</v>
      </c>
      <c r="K28" s="443">
        <v>106.04</v>
      </c>
      <c r="L28" s="443">
        <v>106.04</v>
      </c>
      <c r="M28" s="443">
        <v>0</v>
      </c>
    </row>
    <row r="29" spans="1:13" ht="36" x14ac:dyDescent="0.25">
      <c r="A29" s="440"/>
      <c r="B29" s="440"/>
      <c r="C29" s="440" t="s">
        <v>1131</v>
      </c>
      <c r="D29" s="452" t="s">
        <v>1133</v>
      </c>
      <c r="E29" s="443">
        <v>55902</v>
      </c>
      <c r="F29" s="443">
        <v>55902</v>
      </c>
      <c r="G29" s="443">
        <v>54466</v>
      </c>
      <c r="H29" s="443">
        <v>58557</v>
      </c>
      <c r="I29" s="443">
        <v>58557</v>
      </c>
      <c r="J29" s="443">
        <v>58556.93</v>
      </c>
      <c r="K29" s="443">
        <v>62102</v>
      </c>
      <c r="L29" s="443">
        <v>62102</v>
      </c>
      <c r="M29" s="443">
        <v>0</v>
      </c>
    </row>
    <row r="30" spans="1:13" ht="54" x14ac:dyDescent="0.25">
      <c r="A30" s="440"/>
      <c r="B30" s="440"/>
      <c r="C30" s="442" t="s">
        <v>1134</v>
      </c>
      <c r="D30" s="452" t="s">
        <v>1135</v>
      </c>
      <c r="E30" s="443">
        <v>11704.94</v>
      </c>
      <c r="F30" s="443">
        <v>37407.839999999997</v>
      </c>
      <c r="G30" s="443">
        <v>22888.32</v>
      </c>
      <c r="H30" s="443">
        <v>25926.65</v>
      </c>
      <c r="I30" s="443">
        <v>42809.43</v>
      </c>
      <c r="J30" s="443">
        <v>28736.16</v>
      </c>
      <c r="K30" s="443">
        <v>0</v>
      </c>
      <c r="L30" s="443">
        <v>14972.57</v>
      </c>
      <c r="M30" s="443">
        <v>1076.75</v>
      </c>
    </row>
    <row r="31" spans="1:13" ht="36" x14ac:dyDescent="0.25">
      <c r="A31" s="440"/>
      <c r="B31" s="440"/>
      <c r="C31" s="442" t="s">
        <v>1136</v>
      </c>
      <c r="D31" s="452" t="s">
        <v>1137</v>
      </c>
      <c r="E31" s="443"/>
      <c r="F31" s="443"/>
      <c r="G31" s="443"/>
      <c r="H31" s="443"/>
      <c r="I31" s="443"/>
      <c r="J31" s="443"/>
      <c r="K31" s="443"/>
      <c r="L31" s="443"/>
      <c r="M31" s="443"/>
    </row>
    <row r="32" spans="1:13" ht="36" x14ac:dyDescent="0.25">
      <c r="A32" s="440"/>
      <c r="B32" s="440"/>
      <c r="C32" s="440"/>
      <c r="D32" s="452" t="s">
        <v>1138</v>
      </c>
      <c r="E32" s="443"/>
      <c r="F32" s="443"/>
      <c r="G32" s="443"/>
      <c r="H32" s="443"/>
      <c r="I32" s="443"/>
      <c r="J32" s="443"/>
      <c r="K32" s="443"/>
      <c r="L32" s="443"/>
      <c r="M32" s="443"/>
    </row>
    <row r="33" spans="1:13" ht="54" x14ac:dyDescent="0.25">
      <c r="A33" s="440"/>
      <c r="B33" s="440"/>
      <c r="C33" s="440"/>
      <c r="D33" s="452" t="s">
        <v>1139</v>
      </c>
      <c r="E33" s="443"/>
      <c r="F33" s="443"/>
      <c r="G33" s="443"/>
      <c r="H33" s="443"/>
      <c r="I33" s="443"/>
      <c r="J33" s="443"/>
      <c r="K33" s="443"/>
      <c r="L33" s="443"/>
      <c r="M33" s="443"/>
    </row>
    <row r="34" spans="1:13" ht="54" x14ac:dyDescent="0.25">
      <c r="A34" s="440"/>
      <c r="B34" s="440"/>
      <c r="C34" s="442" t="s">
        <v>1140</v>
      </c>
      <c r="D34" s="452" t="s">
        <v>1141</v>
      </c>
      <c r="E34" s="443"/>
      <c r="F34" s="443"/>
      <c r="G34" s="443"/>
      <c r="H34" s="443"/>
      <c r="I34" s="443"/>
      <c r="J34" s="443"/>
      <c r="K34" s="443"/>
      <c r="L34" s="443"/>
      <c r="M34" s="443"/>
    </row>
    <row r="35" spans="1:13" ht="85.5" customHeight="1" x14ac:dyDescent="0.25">
      <c r="A35" s="440"/>
      <c r="B35" s="440"/>
      <c r="C35" s="440" t="s">
        <v>1142</v>
      </c>
      <c r="D35" s="452" t="s">
        <v>1143</v>
      </c>
      <c r="E35" s="443">
        <v>3145.32</v>
      </c>
      <c r="F35" s="443">
        <v>3145.32</v>
      </c>
      <c r="G35" s="443">
        <v>3145.32</v>
      </c>
      <c r="H35" s="443">
        <v>2779.17</v>
      </c>
      <c r="I35" s="443">
        <v>2779.17</v>
      </c>
      <c r="J35" s="443">
        <v>2488.4699999999998</v>
      </c>
      <c r="K35" s="443">
        <v>6405.98</v>
      </c>
      <c r="L35" s="443">
        <v>0</v>
      </c>
      <c r="M35" s="443">
        <v>0</v>
      </c>
    </row>
    <row r="36" spans="1:13" ht="46.5" customHeight="1" x14ac:dyDescent="0.25">
      <c r="A36" s="440"/>
      <c r="B36" s="440"/>
      <c r="C36" s="440" t="s">
        <v>1144</v>
      </c>
      <c r="D36" s="452" t="s">
        <v>1145</v>
      </c>
      <c r="E36" s="443">
        <v>3145.32</v>
      </c>
      <c r="F36" s="443">
        <v>3145.32</v>
      </c>
      <c r="G36" s="443">
        <v>3145.32</v>
      </c>
      <c r="H36" s="443">
        <v>0</v>
      </c>
      <c r="I36" s="443">
        <v>0</v>
      </c>
      <c r="J36" s="443">
        <v>0</v>
      </c>
      <c r="K36" s="443">
        <v>0</v>
      </c>
      <c r="L36" s="443">
        <v>0</v>
      </c>
      <c r="M36" s="443">
        <v>0</v>
      </c>
    </row>
    <row r="37" spans="1:13" ht="58.5" customHeight="1" x14ac:dyDescent="0.25">
      <c r="A37" s="440"/>
      <c r="B37" s="440"/>
      <c r="C37" s="440" t="s">
        <v>1146</v>
      </c>
      <c r="D37" s="452" t="s">
        <v>1147</v>
      </c>
      <c r="E37" s="443">
        <v>0</v>
      </c>
      <c r="F37" s="443">
        <v>0</v>
      </c>
      <c r="G37" s="443">
        <v>0</v>
      </c>
      <c r="H37" s="443">
        <v>15119.26</v>
      </c>
      <c r="I37" s="443">
        <v>15119.26</v>
      </c>
      <c r="J37" s="443">
        <v>14986.18</v>
      </c>
      <c r="K37" s="443">
        <v>22713.16</v>
      </c>
      <c r="L37" s="443">
        <v>0</v>
      </c>
      <c r="M37" s="443">
        <v>0</v>
      </c>
    </row>
    <row r="38" spans="1:13" ht="60.75" customHeight="1" x14ac:dyDescent="0.25">
      <c r="A38" s="440"/>
      <c r="B38" s="440"/>
      <c r="C38" s="440" t="s">
        <v>1148</v>
      </c>
      <c r="D38" s="452" t="s">
        <v>1149</v>
      </c>
      <c r="E38" s="443">
        <v>8223.82</v>
      </c>
      <c r="F38" s="443">
        <v>8223.82</v>
      </c>
      <c r="G38" s="443">
        <v>7262.55</v>
      </c>
      <c r="H38" s="443">
        <v>3046.28</v>
      </c>
      <c r="I38" s="443">
        <v>3046.28</v>
      </c>
      <c r="J38" s="443">
        <v>3046.28</v>
      </c>
      <c r="K38" s="443">
        <v>2798.61</v>
      </c>
      <c r="L38" s="443">
        <v>0</v>
      </c>
      <c r="M38" s="443">
        <v>0</v>
      </c>
    </row>
    <row r="39" spans="1:13" ht="49.5" customHeight="1" x14ac:dyDescent="0.25">
      <c r="A39" s="440"/>
      <c r="B39" s="440"/>
      <c r="C39" s="442" t="s">
        <v>1150</v>
      </c>
      <c r="D39" s="452" t="s">
        <v>1151</v>
      </c>
      <c r="E39" s="443">
        <v>450</v>
      </c>
      <c r="F39" s="443">
        <v>450</v>
      </c>
      <c r="G39" s="443">
        <v>450</v>
      </c>
      <c r="H39" s="443">
        <v>450</v>
      </c>
      <c r="I39" s="443">
        <v>450</v>
      </c>
      <c r="J39" s="443">
        <v>450</v>
      </c>
      <c r="K39" s="443">
        <v>450</v>
      </c>
      <c r="L39" s="443">
        <v>450</v>
      </c>
      <c r="M39" s="443">
        <v>0</v>
      </c>
    </row>
    <row r="40" spans="1:13" ht="54" x14ac:dyDescent="0.25">
      <c r="A40" s="440"/>
      <c r="B40" s="440"/>
      <c r="C40" s="440" t="s">
        <v>1150</v>
      </c>
      <c r="D40" s="452" t="s">
        <v>1152</v>
      </c>
      <c r="E40" s="443">
        <v>0</v>
      </c>
      <c r="F40" s="443">
        <v>0</v>
      </c>
      <c r="G40" s="443">
        <v>0</v>
      </c>
      <c r="H40" s="443">
        <v>3036</v>
      </c>
      <c r="I40" s="443">
        <v>0</v>
      </c>
      <c r="J40" s="443">
        <v>0</v>
      </c>
      <c r="K40" s="443">
        <v>3964</v>
      </c>
      <c r="L40" s="443">
        <v>0</v>
      </c>
      <c r="M40" s="443">
        <v>0</v>
      </c>
    </row>
    <row r="41" spans="1:13" ht="36" customHeight="1" x14ac:dyDescent="0.25">
      <c r="A41" s="440"/>
      <c r="B41" s="440"/>
      <c r="C41" s="440" t="s">
        <v>1150</v>
      </c>
      <c r="D41" s="452" t="s">
        <v>1153</v>
      </c>
      <c r="E41" s="443">
        <v>135</v>
      </c>
      <c r="F41" s="443">
        <v>0</v>
      </c>
      <c r="G41" s="443">
        <v>0</v>
      </c>
      <c r="H41" s="443">
        <v>225</v>
      </c>
      <c r="I41" s="443">
        <v>45</v>
      </c>
      <c r="J41" s="443">
        <v>45</v>
      </c>
      <c r="K41" s="443">
        <v>405</v>
      </c>
      <c r="L41" s="443">
        <v>0</v>
      </c>
      <c r="M41" s="443">
        <v>0</v>
      </c>
    </row>
    <row r="42" spans="1:13" ht="54" x14ac:dyDescent="0.25">
      <c r="A42" s="440"/>
      <c r="B42" s="440"/>
      <c r="C42" s="440" t="s">
        <v>1150</v>
      </c>
      <c r="D42" s="452" t="s">
        <v>1154</v>
      </c>
      <c r="E42" s="443">
        <v>62.4</v>
      </c>
      <c r="F42" s="443">
        <v>0</v>
      </c>
      <c r="G42" s="443">
        <v>0</v>
      </c>
      <c r="H42" s="443">
        <v>104</v>
      </c>
      <c r="I42" s="443">
        <v>20</v>
      </c>
      <c r="J42" s="443">
        <v>20</v>
      </c>
      <c r="K42" s="443">
        <v>124</v>
      </c>
      <c r="L42" s="443">
        <v>0</v>
      </c>
      <c r="M42" s="443">
        <v>0</v>
      </c>
    </row>
    <row r="43" spans="1:13" ht="90" x14ac:dyDescent="0.25">
      <c r="A43" s="440"/>
      <c r="B43" s="440"/>
      <c r="C43" s="442" t="s">
        <v>1155</v>
      </c>
      <c r="D43" s="452" t="s">
        <v>1156</v>
      </c>
      <c r="E43" s="443">
        <v>127947.56</v>
      </c>
      <c r="F43" s="443">
        <v>127947.56</v>
      </c>
      <c r="G43" s="443">
        <v>127836.3754</v>
      </c>
      <c r="H43" s="443">
        <v>132647.56</v>
      </c>
      <c r="I43" s="443">
        <v>132647.56</v>
      </c>
      <c r="J43" s="443">
        <v>130106.81</v>
      </c>
      <c r="K43" s="443">
        <v>117765.5</v>
      </c>
      <c r="L43" s="446" t="s">
        <v>6</v>
      </c>
      <c r="M43" s="446" t="s">
        <v>6</v>
      </c>
    </row>
    <row r="44" spans="1:13" x14ac:dyDescent="0.25">
      <c r="A44" s="447"/>
      <c r="B44" s="447"/>
      <c r="C44" s="448"/>
      <c r="D44" s="453"/>
      <c r="E44" s="449">
        <f>SUM(E5:E43)/100</f>
        <v>10319.473299999998</v>
      </c>
      <c r="F44" s="447"/>
      <c r="G44" s="447"/>
      <c r="H44" s="449">
        <f>SUM(H5:H43)/100</f>
        <v>10825.842199999999</v>
      </c>
      <c r="I44" s="449"/>
      <c r="J44" s="449"/>
      <c r="K44" s="449">
        <f>SUM(K5:K43)/100</f>
        <v>11011.623700000002</v>
      </c>
      <c r="L44" s="447"/>
      <c r="M44" s="447"/>
    </row>
    <row r="45" spans="1:13" x14ac:dyDescent="0.25">
      <c r="A45" s="447"/>
      <c r="B45" s="447"/>
      <c r="C45" s="448"/>
      <c r="D45" s="453"/>
      <c r="E45" s="447"/>
      <c r="F45" s="447"/>
      <c r="G45" s="447"/>
      <c r="H45" s="447"/>
      <c r="I45" s="447"/>
      <c r="J45" s="447"/>
      <c r="K45" s="447"/>
      <c r="L45" s="447"/>
      <c r="M45" s="447"/>
    </row>
    <row r="46" spans="1:13" x14ac:dyDescent="0.25">
      <c r="A46" s="450" t="s">
        <v>1157</v>
      </c>
      <c r="B46" s="450"/>
      <c r="C46" s="450"/>
      <c r="D46" s="450"/>
      <c r="E46" s="450"/>
      <c r="F46" s="450"/>
      <c r="G46" s="450"/>
      <c r="H46" s="450"/>
      <c r="I46" s="450"/>
      <c r="J46" s="450"/>
      <c r="K46" s="450"/>
      <c r="L46" s="450"/>
      <c r="M46" s="450"/>
    </row>
    <row r="47" spans="1:13" hidden="1" x14ac:dyDescent="0.25"/>
    <row r="48" spans="1:13" hidden="1" x14ac:dyDescent="0.25"/>
  </sheetData>
  <mergeCells count="9">
    <mergeCell ref="A46:M46"/>
    <mergeCell ref="B5:B14"/>
    <mergeCell ref="A2:A4"/>
    <mergeCell ref="B2:B4"/>
    <mergeCell ref="C2:C4"/>
    <mergeCell ref="D2:D4"/>
    <mergeCell ref="E3:G3"/>
    <mergeCell ref="H3:J3"/>
    <mergeCell ref="K3:M3"/>
  </mergeCells>
  <printOptions horizontalCentered="1" verticalCentered="1"/>
  <pageMargins left="0.70866141732283472" right="0.70866141732283472" top="0.51181102362204722" bottom="0.51181102362204722" header="0.31496062992125984" footer="0.31496062992125984"/>
  <pageSetup scale="51" orientation="landscape" r:id="rId1"/>
  <rowBreaks count="1" manualBreakCount="1">
    <brk id="2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55" zoomScaleNormal="55" workbookViewId="0">
      <selection activeCell="D23" sqref="D23:F23"/>
    </sheetView>
  </sheetViews>
  <sheetFormatPr defaultRowHeight="18" x14ac:dyDescent="0.25"/>
  <cols>
    <col min="1" max="1" width="8.5703125" style="187" customWidth="1"/>
    <col min="2" max="2" width="26" style="187" customWidth="1"/>
    <col min="3" max="3" width="41.5703125" style="243" customWidth="1"/>
    <col min="4" max="4" width="13.140625" style="187" bestFit="1" customWidth="1"/>
    <col min="5" max="5" width="15" style="187" bestFit="1" customWidth="1"/>
    <col min="6" max="6" width="12" style="187" bestFit="1" customWidth="1"/>
    <col min="7" max="8" width="9.140625" style="187" customWidth="1"/>
    <col min="9" max="16384" width="9.140625" style="187"/>
  </cols>
  <sheetData>
    <row r="1" spans="1:6" ht="25.5" x14ac:dyDescent="0.25">
      <c r="A1" s="461" t="s">
        <v>1158</v>
      </c>
      <c r="B1" s="239"/>
      <c r="C1" s="240"/>
      <c r="D1" s="239"/>
      <c r="E1" s="239"/>
      <c r="F1" s="239"/>
    </row>
    <row r="2" spans="1:6" x14ac:dyDescent="0.25">
      <c r="A2" s="228"/>
      <c r="B2" s="462"/>
      <c r="C2" s="463"/>
      <c r="D2" s="462"/>
      <c r="E2" s="462"/>
      <c r="F2" s="462"/>
    </row>
    <row r="3" spans="1:6" x14ac:dyDescent="0.25">
      <c r="A3" s="239"/>
      <c r="B3" s="239"/>
      <c r="C3" s="240"/>
      <c r="D3" s="464" t="s">
        <v>136</v>
      </c>
      <c r="E3" s="239"/>
      <c r="F3" s="239"/>
    </row>
    <row r="4" spans="1:6" ht="36" x14ac:dyDescent="0.25">
      <c r="A4" s="69" t="s">
        <v>130</v>
      </c>
      <c r="B4" s="69" t="s">
        <v>131</v>
      </c>
      <c r="C4" s="276" t="s">
        <v>132</v>
      </c>
      <c r="D4" s="69" t="s">
        <v>133</v>
      </c>
      <c r="E4" s="69" t="s">
        <v>134</v>
      </c>
      <c r="F4" s="69" t="s">
        <v>135</v>
      </c>
    </row>
    <row r="5" spans="1:6" ht="72" x14ac:dyDescent="0.25">
      <c r="A5" s="267">
        <v>11.1</v>
      </c>
      <c r="B5" s="14" t="s">
        <v>1159</v>
      </c>
      <c r="C5" s="269" t="s">
        <v>1160</v>
      </c>
      <c r="D5" s="14">
        <v>1519.19</v>
      </c>
      <c r="E5" s="241">
        <v>2017.4</v>
      </c>
      <c r="F5" s="14">
        <v>1996.02</v>
      </c>
    </row>
    <row r="6" spans="1:6" x14ac:dyDescent="0.25">
      <c r="A6" s="14">
        <v>11.1</v>
      </c>
      <c r="B6" s="14" t="s">
        <v>1161</v>
      </c>
      <c r="C6" s="269" t="s">
        <v>1162</v>
      </c>
      <c r="D6" s="267">
        <v>20000</v>
      </c>
      <c r="E6" s="267">
        <v>30000</v>
      </c>
      <c r="F6" s="267">
        <f>87858-D6-E6</f>
        <v>37858</v>
      </c>
    </row>
    <row r="7" spans="1:6" x14ac:dyDescent="0.25">
      <c r="A7" s="14"/>
      <c r="B7" s="14" t="s">
        <v>1161</v>
      </c>
      <c r="C7" s="269" t="s">
        <v>1163</v>
      </c>
      <c r="D7" s="267"/>
      <c r="E7" s="267"/>
      <c r="F7" s="267"/>
    </row>
    <row r="8" spans="1:6" ht="36" x14ac:dyDescent="0.25">
      <c r="A8" s="14">
        <v>11.2</v>
      </c>
      <c r="B8" s="14" t="s">
        <v>1164</v>
      </c>
      <c r="C8" s="269" t="s">
        <v>1165</v>
      </c>
      <c r="D8" s="14">
        <v>1697.62</v>
      </c>
      <c r="E8" s="241">
        <v>1795.84</v>
      </c>
      <c r="F8" s="14">
        <v>2149.46</v>
      </c>
    </row>
    <row r="9" spans="1:6" ht="36" x14ac:dyDescent="0.25">
      <c r="A9" s="14"/>
      <c r="B9" s="14" t="s">
        <v>1164</v>
      </c>
      <c r="C9" s="269"/>
      <c r="D9" s="465"/>
      <c r="E9" s="465"/>
      <c r="F9" s="465"/>
    </row>
    <row r="10" spans="1:6" ht="36" x14ac:dyDescent="0.25">
      <c r="A10" s="267">
        <v>11.3</v>
      </c>
      <c r="B10" s="14" t="s">
        <v>1167</v>
      </c>
      <c r="C10" s="269"/>
      <c r="D10" s="14"/>
      <c r="E10" s="14"/>
      <c r="F10" s="14"/>
    </row>
    <row r="11" spans="1:6" ht="36" x14ac:dyDescent="0.25">
      <c r="A11" s="14">
        <v>11.4</v>
      </c>
      <c r="B11" s="14" t="s">
        <v>1168</v>
      </c>
      <c r="C11" s="269" t="s">
        <v>1169</v>
      </c>
      <c r="D11" s="267" t="s">
        <v>1114</v>
      </c>
      <c r="E11" s="267">
        <v>49.974800000000002</v>
      </c>
      <c r="F11" s="267" t="s">
        <v>1114</v>
      </c>
    </row>
    <row r="12" spans="1:6" ht="36" x14ac:dyDescent="0.25">
      <c r="A12" s="14"/>
      <c r="B12" s="14"/>
      <c r="C12" s="269" t="s">
        <v>1170</v>
      </c>
      <c r="D12" s="267" t="s">
        <v>1114</v>
      </c>
      <c r="E12" s="267" t="s">
        <v>1114</v>
      </c>
      <c r="F12" s="267" t="s">
        <v>1114</v>
      </c>
    </row>
    <row r="13" spans="1:6" x14ac:dyDescent="0.25">
      <c r="A13" s="14"/>
      <c r="B13" s="14"/>
      <c r="C13" s="269" t="s">
        <v>1171</v>
      </c>
      <c r="D13" s="267" t="s">
        <v>1114</v>
      </c>
      <c r="E13" s="267">
        <v>3.528</v>
      </c>
      <c r="F13" s="267" t="s">
        <v>1114</v>
      </c>
    </row>
    <row r="14" spans="1:6" x14ac:dyDescent="0.25">
      <c r="A14" s="14"/>
      <c r="B14" s="14"/>
      <c r="C14" s="269" t="s">
        <v>1172</v>
      </c>
      <c r="D14" s="267" t="s">
        <v>1114</v>
      </c>
      <c r="E14" s="267">
        <v>3.3809999999999998</v>
      </c>
      <c r="F14" s="267" t="s">
        <v>1114</v>
      </c>
    </row>
    <row r="15" spans="1:6" ht="36" x14ac:dyDescent="0.25">
      <c r="A15" s="14">
        <v>11.5</v>
      </c>
      <c r="B15" s="14" t="s">
        <v>1173</v>
      </c>
      <c r="C15" s="269" t="s">
        <v>1166</v>
      </c>
      <c r="D15" s="14"/>
      <c r="E15" s="14"/>
      <c r="F15" s="14"/>
    </row>
    <row r="16" spans="1:6" ht="90" x14ac:dyDescent="0.25">
      <c r="A16" s="14" t="s">
        <v>1174</v>
      </c>
      <c r="B16" s="229" t="s">
        <v>1175</v>
      </c>
      <c r="C16" s="134"/>
      <c r="D16" s="229"/>
      <c r="E16" s="229"/>
      <c r="F16" s="229"/>
    </row>
    <row r="17" spans="1:6" ht="36" x14ac:dyDescent="0.25">
      <c r="A17" s="14"/>
      <c r="B17" s="229" t="s">
        <v>1176</v>
      </c>
      <c r="C17" s="134" t="s">
        <v>1177</v>
      </c>
      <c r="D17" s="263">
        <v>4500</v>
      </c>
      <c r="E17" s="263">
        <v>6000</v>
      </c>
      <c r="F17" s="263">
        <f>95*100</f>
        <v>9500</v>
      </c>
    </row>
    <row r="18" spans="1:6" ht="54" x14ac:dyDescent="0.25">
      <c r="A18" s="14"/>
      <c r="B18" s="229" t="s">
        <v>1178</v>
      </c>
      <c r="C18" s="134" t="s">
        <v>1179</v>
      </c>
      <c r="D18" s="263" t="s">
        <v>6</v>
      </c>
      <c r="E18" s="263">
        <f>375*100</f>
        <v>37500</v>
      </c>
      <c r="F18" s="263">
        <f>375*100</f>
        <v>37500</v>
      </c>
    </row>
    <row r="19" spans="1:6" ht="36" x14ac:dyDescent="0.25">
      <c r="A19" s="14"/>
      <c r="B19" s="229" t="s">
        <v>1180</v>
      </c>
      <c r="C19" s="134"/>
      <c r="D19" s="263"/>
      <c r="E19" s="263"/>
      <c r="F19" s="263"/>
    </row>
    <row r="20" spans="1:6" ht="54" x14ac:dyDescent="0.25">
      <c r="A20" s="14"/>
      <c r="B20" s="229" t="s">
        <v>1181</v>
      </c>
      <c r="C20" s="134"/>
      <c r="D20" s="263">
        <v>1</v>
      </c>
      <c r="E20" s="263"/>
      <c r="F20" s="263"/>
    </row>
    <row r="21" spans="1:6" ht="36" x14ac:dyDescent="0.25">
      <c r="A21" s="14"/>
      <c r="B21" s="229" t="s">
        <v>1058</v>
      </c>
      <c r="C21" s="134" t="s">
        <v>1182</v>
      </c>
      <c r="D21" s="263">
        <f>20*100</f>
        <v>2000</v>
      </c>
      <c r="E21" s="263">
        <f>20*100</f>
        <v>2000</v>
      </c>
      <c r="F21" s="263">
        <f>20*100</f>
        <v>2000</v>
      </c>
    </row>
    <row r="22" spans="1:6" ht="36" x14ac:dyDescent="0.25">
      <c r="A22" s="14">
        <v>11.7</v>
      </c>
      <c r="B22" s="142" t="s">
        <v>1183</v>
      </c>
      <c r="C22" s="269" t="s">
        <v>1184</v>
      </c>
      <c r="D22" s="14"/>
      <c r="E22" s="14"/>
      <c r="F22" s="14"/>
    </row>
    <row r="23" spans="1:6" x14ac:dyDescent="0.25">
      <c r="A23" s="239"/>
      <c r="B23" s="239"/>
      <c r="C23" s="463"/>
      <c r="D23" s="462">
        <f>SUM(D5:D21)</f>
        <v>29717.809999999998</v>
      </c>
      <c r="E23" s="462">
        <f>SUM(E5:E21)</f>
        <v>79370.123800000001</v>
      </c>
      <c r="F23" s="462">
        <f>SUM(F5:F21)</f>
        <v>91003.48</v>
      </c>
    </row>
  </sheetData>
  <printOptions horizontalCentered="1" verticalCentered="1"/>
  <pageMargins left="0.7" right="0.7" top="0.5" bottom="0.5" header="0.3" footer="0.3"/>
  <pageSetup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90"/>
  <sheetViews>
    <sheetView view="pageBreakPreview" zoomScale="60" zoomScaleNormal="70" workbookViewId="0">
      <pane xSplit="2" ySplit="3" topLeftCell="C88" activePane="bottomRight" state="frozen"/>
      <selection activeCell="B32" sqref="B32"/>
      <selection pane="topRight" activeCell="B32" sqref="B32"/>
      <selection pane="bottomLeft" activeCell="B32" sqref="B32"/>
      <selection pane="bottomRight" activeCell="E90" sqref="E90:G90"/>
    </sheetView>
  </sheetViews>
  <sheetFormatPr defaultRowHeight="18" x14ac:dyDescent="0.25"/>
  <cols>
    <col min="1" max="1" width="10.140625" style="466" customWidth="1"/>
    <col min="2" max="2" width="30.140625" style="187" customWidth="1"/>
    <col min="3" max="3" width="33.140625" style="187" customWidth="1"/>
    <col min="4" max="4" width="23.28515625" style="187" customWidth="1"/>
    <col min="5" max="5" width="21" style="187" customWidth="1"/>
    <col min="6" max="6" width="12.85546875" style="187" bestFit="1" customWidth="1"/>
    <col min="7" max="7" width="14.7109375" style="187" customWidth="1"/>
    <col min="8" max="16384" width="9.140625" style="187"/>
  </cols>
  <sheetData>
    <row r="1" spans="1:7" ht="25.5" x14ac:dyDescent="0.25">
      <c r="A1" s="477" t="s">
        <v>1185</v>
      </c>
    </row>
    <row r="2" spans="1:7" x14ac:dyDescent="0.25">
      <c r="G2" s="467" t="s">
        <v>917</v>
      </c>
    </row>
    <row r="3" spans="1:7" ht="50.25" customHeight="1" x14ac:dyDescent="0.25">
      <c r="A3" s="69" t="s">
        <v>914</v>
      </c>
      <c r="B3" s="424" t="s">
        <v>856</v>
      </c>
      <c r="C3" s="424" t="s">
        <v>915</v>
      </c>
      <c r="D3" s="424" t="s">
        <v>916</v>
      </c>
      <c r="E3" s="424" t="s">
        <v>133</v>
      </c>
      <c r="F3" s="424" t="s">
        <v>134</v>
      </c>
      <c r="G3" s="424" t="s">
        <v>135</v>
      </c>
    </row>
    <row r="4" spans="1:7" s="200" customFormat="1" ht="108" x14ac:dyDescent="0.25">
      <c r="A4" s="62">
        <v>1</v>
      </c>
      <c r="B4" s="275" t="s">
        <v>1186</v>
      </c>
      <c r="C4" s="276" t="s">
        <v>1413</v>
      </c>
      <c r="D4" s="269" t="s">
        <v>1187</v>
      </c>
      <c r="E4" s="269">
        <v>1340</v>
      </c>
      <c r="F4" s="269">
        <v>1474</v>
      </c>
      <c r="G4" s="269">
        <v>1597.2</v>
      </c>
    </row>
    <row r="5" spans="1:7" s="200" customFormat="1" ht="108" hidden="1" customHeight="1" x14ac:dyDescent="0.25">
      <c r="A5" s="62">
        <v>2</v>
      </c>
      <c r="B5" s="307" t="s">
        <v>1188</v>
      </c>
      <c r="C5" s="306" t="s">
        <v>1189</v>
      </c>
      <c r="D5" s="306" t="s">
        <v>1190</v>
      </c>
      <c r="E5" s="269" t="s">
        <v>1275</v>
      </c>
      <c r="F5" s="269">
        <v>20</v>
      </c>
      <c r="G5" s="269"/>
    </row>
    <row r="6" spans="1:7" s="200" customFormat="1" x14ac:dyDescent="0.25">
      <c r="A6" s="62"/>
      <c r="B6" s="307"/>
      <c r="C6" s="306"/>
      <c r="D6" s="306"/>
      <c r="E6" s="47">
        <v>14</v>
      </c>
      <c r="F6" s="47">
        <v>25</v>
      </c>
      <c r="G6" s="47">
        <v>20</v>
      </c>
    </row>
    <row r="7" spans="1:7" s="200" customFormat="1" x14ac:dyDescent="0.25">
      <c r="A7" s="62">
        <v>3</v>
      </c>
      <c r="B7" s="307" t="s">
        <v>1188</v>
      </c>
      <c r="C7" s="47"/>
      <c r="D7" s="47"/>
      <c r="E7" s="47">
        <v>12</v>
      </c>
      <c r="F7" s="47">
        <v>23.5</v>
      </c>
      <c r="G7" s="47">
        <v>27</v>
      </c>
    </row>
    <row r="8" spans="1:7" s="200" customFormat="1" x14ac:dyDescent="0.25">
      <c r="A8" s="62"/>
      <c r="B8" s="307"/>
      <c r="C8" s="47"/>
      <c r="D8" s="47"/>
      <c r="E8" s="47">
        <v>15</v>
      </c>
      <c r="F8" s="47">
        <v>40</v>
      </c>
      <c r="G8" s="47">
        <v>24</v>
      </c>
    </row>
    <row r="9" spans="1:7" s="200" customFormat="1" x14ac:dyDescent="0.25">
      <c r="A9" s="62"/>
      <c r="B9" s="47"/>
      <c r="C9" s="47"/>
      <c r="D9" s="47"/>
      <c r="E9" s="47">
        <v>25</v>
      </c>
      <c r="F9" s="47">
        <v>20</v>
      </c>
      <c r="G9" s="47">
        <v>39</v>
      </c>
    </row>
    <row r="10" spans="1:7" s="200" customFormat="1" ht="25.5" customHeight="1" x14ac:dyDescent="0.25">
      <c r="A10" s="62">
        <v>4</v>
      </c>
      <c r="B10" s="307" t="s">
        <v>1188</v>
      </c>
      <c r="C10" s="47"/>
      <c r="D10" s="47"/>
      <c r="E10" s="47">
        <v>15</v>
      </c>
      <c r="F10" s="47">
        <v>16</v>
      </c>
      <c r="G10" s="47">
        <v>20</v>
      </c>
    </row>
    <row r="11" spans="1:7" s="200" customFormat="1" x14ac:dyDescent="0.25">
      <c r="A11" s="62"/>
      <c r="B11" s="307"/>
      <c r="C11" s="47"/>
      <c r="D11" s="47"/>
      <c r="E11" s="47">
        <v>8</v>
      </c>
      <c r="F11" s="47">
        <v>40</v>
      </c>
      <c r="G11" s="47">
        <v>19</v>
      </c>
    </row>
    <row r="12" spans="1:7" s="200" customFormat="1" x14ac:dyDescent="0.25">
      <c r="A12" s="62"/>
      <c r="B12" s="47"/>
      <c r="C12" s="47"/>
      <c r="D12" s="47"/>
      <c r="E12" s="47">
        <v>40</v>
      </c>
      <c r="F12" s="47">
        <v>25</v>
      </c>
      <c r="G12" s="47">
        <v>40</v>
      </c>
    </row>
    <row r="13" spans="1:7" s="200" customFormat="1" x14ac:dyDescent="0.25">
      <c r="A13" s="62"/>
      <c r="B13" s="47"/>
      <c r="C13" s="47"/>
      <c r="D13" s="47"/>
      <c r="E13" s="47">
        <v>20</v>
      </c>
      <c r="F13" s="47">
        <v>75</v>
      </c>
      <c r="G13" s="47">
        <v>25</v>
      </c>
    </row>
    <row r="14" spans="1:7" s="200" customFormat="1" x14ac:dyDescent="0.25">
      <c r="A14" s="62"/>
      <c r="B14" s="47"/>
      <c r="C14" s="47"/>
      <c r="D14" s="47"/>
      <c r="E14" s="47">
        <v>35</v>
      </c>
      <c r="F14" s="47">
        <v>75</v>
      </c>
      <c r="G14" s="47">
        <v>40</v>
      </c>
    </row>
    <row r="15" spans="1:7" s="200" customFormat="1" hidden="1" x14ac:dyDescent="0.25">
      <c r="A15" s="62"/>
      <c r="B15" s="47"/>
      <c r="C15" s="47"/>
      <c r="D15" s="47"/>
      <c r="E15" s="47"/>
      <c r="F15" s="47">
        <v>24</v>
      </c>
      <c r="G15" s="47">
        <v>90</v>
      </c>
    </row>
    <row r="16" spans="1:7" s="200" customFormat="1" hidden="1" x14ac:dyDescent="0.25">
      <c r="A16" s="62">
        <v>5</v>
      </c>
      <c r="B16" s="307" t="s">
        <v>1188</v>
      </c>
      <c r="C16" s="47"/>
      <c r="D16" s="47"/>
      <c r="E16" s="47"/>
      <c r="F16" s="47">
        <v>30</v>
      </c>
      <c r="G16" s="47">
        <v>30</v>
      </c>
    </row>
    <row r="17" spans="1:7" s="200" customFormat="1" hidden="1" x14ac:dyDescent="0.25">
      <c r="A17" s="62"/>
      <c r="B17" s="307"/>
      <c r="C17" s="47"/>
      <c r="D17" s="47"/>
      <c r="E17" s="47"/>
      <c r="F17" s="47">
        <v>24.2</v>
      </c>
      <c r="G17" s="47">
        <v>30</v>
      </c>
    </row>
    <row r="18" spans="1:7" s="200" customFormat="1" hidden="1" x14ac:dyDescent="0.25">
      <c r="A18" s="62">
        <v>6</v>
      </c>
      <c r="B18" s="307" t="s">
        <v>1188</v>
      </c>
      <c r="C18" s="47"/>
      <c r="D18" s="47"/>
      <c r="E18" s="47"/>
      <c r="F18" s="47">
        <v>30</v>
      </c>
      <c r="G18" s="47">
        <v>23</v>
      </c>
    </row>
    <row r="19" spans="1:7" s="200" customFormat="1" hidden="1" x14ac:dyDescent="0.25">
      <c r="A19" s="62"/>
      <c r="B19" s="307"/>
      <c r="C19" s="47"/>
      <c r="D19" s="47"/>
      <c r="E19" s="47"/>
      <c r="F19" s="47">
        <v>15</v>
      </c>
      <c r="G19" s="47">
        <v>25</v>
      </c>
    </row>
    <row r="20" spans="1:7" s="200" customFormat="1" hidden="1" x14ac:dyDescent="0.25">
      <c r="A20" s="62"/>
      <c r="B20" s="307" t="s">
        <v>1188</v>
      </c>
      <c r="C20" s="47"/>
      <c r="D20" s="47"/>
      <c r="E20" s="47"/>
      <c r="F20" s="47">
        <v>20</v>
      </c>
      <c r="G20" s="47">
        <v>15</v>
      </c>
    </row>
    <row r="21" spans="1:7" s="200" customFormat="1" ht="144" x14ac:dyDescent="0.25">
      <c r="A21" s="62">
        <v>2</v>
      </c>
      <c r="B21" s="307"/>
      <c r="C21" s="269"/>
      <c r="D21" s="269" t="s">
        <v>1276</v>
      </c>
      <c r="E21" s="269">
        <v>100</v>
      </c>
      <c r="F21" s="269">
        <v>100</v>
      </c>
      <c r="G21" s="269">
        <v>100</v>
      </c>
    </row>
    <row r="22" spans="1:7" s="200" customFormat="1" ht="180" x14ac:dyDescent="0.25">
      <c r="A22" s="62">
        <v>3</v>
      </c>
      <c r="B22" s="307" t="s">
        <v>1188</v>
      </c>
      <c r="C22" s="47"/>
      <c r="D22" s="269" t="s">
        <v>1277</v>
      </c>
      <c r="E22" s="269">
        <v>35</v>
      </c>
      <c r="F22" s="269">
        <v>35</v>
      </c>
      <c r="G22" s="269">
        <v>35</v>
      </c>
    </row>
    <row r="23" spans="1:7" s="200" customFormat="1" ht="288" x14ac:dyDescent="0.25">
      <c r="A23" s="62">
        <v>4</v>
      </c>
      <c r="B23" s="307"/>
      <c r="C23" s="47"/>
      <c r="D23" s="269" t="s">
        <v>1278</v>
      </c>
      <c r="E23" s="267">
        <v>15</v>
      </c>
      <c r="F23" s="14">
        <v>25</v>
      </c>
      <c r="G23" s="267">
        <v>25</v>
      </c>
    </row>
    <row r="24" spans="1:7" s="119" customFormat="1" ht="86.25" customHeight="1" x14ac:dyDescent="0.25">
      <c r="A24" s="62"/>
      <c r="B24" s="307"/>
      <c r="C24" s="142"/>
      <c r="D24" s="142"/>
      <c r="E24" s="267">
        <v>22</v>
      </c>
      <c r="F24" s="229"/>
      <c r="G24" s="229"/>
    </row>
    <row r="25" spans="1:7" s="119" customFormat="1" ht="141" customHeight="1" x14ac:dyDescent="0.25">
      <c r="A25" s="62"/>
      <c r="B25" s="69" t="s">
        <v>1279</v>
      </c>
      <c r="C25" s="14" t="s">
        <v>1280</v>
      </c>
      <c r="D25" s="142" t="s">
        <v>1281</v>
      </c>
      <c r="E25" s="267">
        <v>5462</v>
      </c>
      <c r="F25" s="267">
        <v>6008</v>
      </c>
      <c r="G25" s="267">
        <v>6609</v>
      </c>
    </row>
    <row r="26" spans="1:7" ht="54" x14ac:dyDescent="0.25">
      <c r="A26" s="62"/>
      <c r="B26" s="227"/>
      <c r="C26" s="227"/>
      <c r="D26" s="14" t="s">
        <v>1282</v>
      </c>
      <c r="E26" s="267">
        <v>5439.79</v>
      </c>
      <c r="F26" s="267">
        <v>6527.7479999999996</v>
      </c>
      <c r="G26" s="267">
        <v>7833.2979999999998</v>
      </c>
    </row>
    <row r="27" spans="1:7" ht="108.75" hidden="1" customHeight="1" x14ac:dyDescent="0.25">
      <c r="A27" s="62">
        <v>7</v>
      </c>
      <c r="B27" s="50" t="s">
        <v>1283</v>
      </c>
      <c r="C27" s="14" t="s">
        <v>1414</v>
      </c>
      <c r="D27" s="227"/>
      <c r="E27" s="227"/>
      <c r="F27" s="227"/>
      <c r="G27" s="227"/>
    </row>
    <row r="28" spans="1:7" ht="100.5" hidden="1" customHeight="1" x14ac:dyDescent="0.25">
      <c r="A28" s="62">
        <v>8</v>
      </c>
      <c r="B28" s="69" t="s">
        <v>1284</v>
      </c>
      <c r="C28" s="306" t="s">
        <v>1285</v>
      </c>
      <c r="D28" s="14" t="s">
        <v>1286</v>
      </c>
      <c r="E28" s="263" t="s">
        <v>949</v>
      </c>
      <c r="F28" s="263" t="s">
        <v>949</v>
      </c>
      <c r="G28" s="229" t="s">
        <v>949</v>
      </c>
    </row>
    <row r="29" spans="1:7" ht="51.75" hidden="1" customHeight="1" x14ac:dyDescent="0.25">
      <c r="A29" s="62"/>
      <c r="B29" s="227"/>
      <c r="C29" s="306"/>
      <c r="D29" s="14" t="s">
        <v>1287</v>
      </c>
      <c r="E29" s="263" t="s">
        <v>949</v>
      </c>
      <c r="F29" s="263" t="s">
        <v>949</v>
      </c>
      <c r="G29" s="229" t="s">
        <v>949</v>
      </c>
    </row>
    <row r="30" spans="1:7" ht="71.25" hidden="1" customHeight="1" x14ac:dyDescent="0.25">
      <c r="A30" s="62">
        <v>9</v>
      </c>
      <c r="B30" s="69" t="s">
        <v>1350</v>
      </c>
      <c r="C30" s="468" t="s">
        <v>1289</v>
      </c>
      <c r="D30" s="263">
        <v>1</v>
      </c>
      <c r="E30" s="356" t="s">
        <v>949</v>
      </c>
      <c r="F30" s="356" t="s">
        <v>949</v>
      </c>
      <c r="G30" s="469" t="s">
        <v>949</v>
      </c>
    </row>
    <row r="31" spans="1:7" ht="66" hidden="1" customHeight="1" x14ac:dyDescent="0.25">
      <c r="A31" s="62"/>
      <c r="B31" s="227"/>
      <c r="C31" s="470" t="s">
        <v>1290</v>
      </c>
      <c r="D31" s="263" t="s">
        <v>1292</v>
      </c>
      <c r="E31" s="356"/>
      <c r="F31" s="356"/>
      <c r="G31" s="469"/>
    </row>
    <row r="32" spans="1:7" hidden="1" x14ac:dyDescent="0.25">
      <c r="A32" s="62"/>
      <c r="B32" s="227"/>
      <c r="C32" s="134" t="s">
        <v>1291</v>
      </c>
      <c r="D32" s="263">
        <v>2</v>
      </c>
      <c r="E32" s="356"/>
      <c r="F32" s="356"/>
      <c r="G32" s="469"/>
    </row>
    <row r="33" spans="1:7" ht="90" hidden="1" x14ac:dyDescent="0.25">
      <c r="A33" s="62"/>
      <c r="B33" s="227"/>
      <c r="C33" s="269"/>
      <c r="D33" s="263" t="s">
        <v>1293</v>
      </c>
      <c r="E33" s="356"/>
      <c r="F33" s="356"/>
      <c r="G33" s="469"/>
    </row>
    <row r="34" spans="1:7" ht="186.75" hidden="1" customHeight="1" x14ac:dyDescent="0.25">
      <c r="A34" s="62"/>
      <c r="B34" s="227"/>
      <c r="C34" s="134" t="s">
        <v>1294</v>
      </c>
      <c r="D34" s="267" t="s">
        <v>1295</v>
      </c>
      <c r="E34" s="263" t="s">
        <v>949</v>
      </c>
      <c r="F34" s="263" t="s">
        <v>949</v>
      </c>
      <c r="G34" s="229" t="s">
        <v>949</v>
      </c>
    </row>
    <row r="35" spans="1:7" ht="68.25" hidden="1" customHeight="1" x14ac:dyDescent="0.25">
      <c r="A35" s="62"/>
      <c r="B35" s="227"/>
      <c r="C35" s="134" t="s">
        <v>1296</v>
      </c>
      <c r="D35" s="263" t="s">
        <v>1297</v>
      </c>
      <c r="E35" s="263" t="s">
        <v>949</v>
      </c>
      <c r="F35" s="263" t="s">
        <v>949</v>
      </c>
      <c r="G35" s="229" t="s">
        <v>949</v>
      </c>
    </row>
    <row r="36" spans="1:7" s="119" customFormat="1" ht="63.75" hidden="1" customHeight="1" x14ac:dyDescent="0.25">
      <c r="A36" s="62"/>
      <c r="B36" s="142"/>
      <c r="C36" s="269" t="s">
        <v>1298</v>
      </c>
      <c r="D36" s="267" t="s">
        <v>1299</v>
      </c>
      <c r="E36" s="267" t="s">
        <v>949</v>
      </c>
      <c r="F36" s="267" t="s">
        <v>949</v>
      </c>
      <c r="G36" s="14" t="s">
        <v>949</v>
      </c>
    </row>
    <row r="37" spans="1:7" s="119" customFormat="1" ht="38.25" customHeight="1" x14ac:dyDescent="0.25">
      <c r="A37" s="62"/>
      <c r="B37" s="142"/>
      <c r="C37" s="269" t="s">
        <v>1300</v>
      </c>
      <c r="D37" s="14" t="s">
        <v>1301</v>
      </c>
      <c r="E37" s="14">
        <v>623.52</v>
      </c>
      <c r="F37" s="14"/>
      <c r="G37" s="14"/>
    </row>
    <row r="38" spans="1:7" ht="111" hidden="1" customHeight="1" x14ac:dyDescent="0.25">
      <c r="A38" s="62"/>
      <c r="B38" s="227"/>
      <c r="C38" s="134" t="s">
        <v>1302</v>
      </c>
      <c r="D38" s="134" t="s">
        <v>1303</v>
      </c>
      <c r="E38" s="229"/>
      <c r="F38" s="229"/>
      <c r="G38" s="229"/>
    </row>
    <row r="39" spans="1:7" ht="36" x14ac:dyDescent="0.25">
      <c r="A39" s="62"/>
      <c r="B39" s="227"/>
      <c r="C39" s="134" t="s">
        <v>1304</v>
      </c>
      <c r="D39" s="263" t="s">
        <v>1305</v>
      </c>
      <c r="E39" s="263">
        <v>5250</v>
      </c>
      <c r="F39" s="263">
        <v>5774.87</v>
      </c>
      <c r="G39" s="229">
        <v>6655.68</v>
      </c>
    </row>
    <row r="40" spans="1:7" ht="72" hidden="1" x14ac:dyDescent="0.25">
      <c r="A40" s="62"/>
      <c r="B40" s="227"/>
      <c r="C40" s="471"/>
      <c r="D40" s="263" t="s">
        <v>1307</v>
      </c>
      <c r="E40" s="263" t="s">
        <v>1308</v>
      </c>
      <c r="F40" s="263" t="s">
        <v>1308</v>
      </c>
      <c r="G40" s="229" t="s">
        <v>1308</v>
      </c>
    </row>
    <row r="41" spans="1:7" ht="54" hidden="1" x14ac:dyDescent="0.25">
      <c r="A41" s="62">
        <v>10</v>
      </c>
      <c r="B41" s="389" t="s">
        <v>1310</v>
      </c>
      <c r="C41" s="134" t="s">
        <v>112</v>
      </c>
      <c r="D41" s="263" t="s">
        <v>1311</v>
      </c>
      <c r="E41" s="263" t="s">
        <v>825</v>
      </c>
      <c r="F41" s="229">
        <v>0.25</v>
      </c>
      <c r="G41" s="229">
        <v>37.5</v>
      </c>
    </row>
    <row r="42" spans="1:7" ht="36" hidden="1" x14ac:dyDescent="0.25">
      <c r="A42" s="62"/>
      <c r="B42" s="227"/>
      <c r="C42" s="134" t="s">
        <v>827</v>
      </c>
      <c r="D42" s="263" t="s">
        <v>15</v>
      </c>
      <c r="E42" s="263" t="s">
        <v>825</v>
      </c>
      <c r="F42" s="229">
        <v>0.5</v>
      </c>
      <c r="G42" s="229">
        <v>250</v>
      </c>
    </row>
    <row r="43" spans="1:7" x14ac:dyDescent="0.25">
      <c r="A43" s="62"/>
      <c r="B43" s="227"/>
      <c r="C43" s="471"/>
      <c r="D43" s="227"/>
      <c r="E43" s="227"/>
      <c r="F43" s="227"/>
      <c r="G43" s="227"/>
    </row>
    <row r="44" spans="1:7" s="119" customFormat="1" ht="62.25" customHeight="1" x14ac:dyDescent="0.25">
      <c r="A44" s="62">
        <v>11</v>
      </c>
      <c r="B44" s="472" t="s">
        <v>1312</v>
      </c>
      <c r="C44" s="269" t="s">
        <v>1313</v>
      </c>
      <c r="D44" s="14" t="s">
        <v>1314</v>
      </c>
      <c r="E44" s="14">
        <v>10</v>
      </c>
      <c r="F44" s="14">
        <v>30</v>
      </c>
      <c r="G44" s="14">
        <v>40</v>
      </c>
    </row>
    <row r="45" spans="1:7" x14ac:dyDescent="0.25">
      <c r="A45" s="62"/>
      <c r="B45" s="227"/>
      <c r="C45" s="263"/>
      <c r="D45" s="229"/>
      <c r="E45" s="229"/>
      <c r="F45" s="229"/>
      <c r="G45" s="229"/>
    </row>
    <row r="46" spans="1:7" ht="97.5" customHeight="1" x14ac:dyDescent="0.25">
      <c r="A46" s="62">
        <v>12</v>
      </c>
      <c r="B46" s="472" t="s">
        <v>896</v>
      </c>
      <c r="C46" s="14" t="s">
        <v>1315</v>
      </c>
      <c r="D46" s="229"/>
      <c r="E46" s="229" t="s">
        <v>1316</v>
      </c>
      <c r="F46" s="229"/>
      <c r="G46" s="229"/>
    </row>
    <row r="47" spans="1:7" ht="54" x14ac:dyDescent="0.25">
      <c r="A47" s="62">
        <v>13</v>
      </c>
      <c r="B47" s="423" t="s">
        <v>1415</v>
      </c>
      <c r="C47" s="229" t="s">
        <v>1317</v>
      </c>
      <c r="D47" s="229" t="s">
        <v>1318</v>
      </c>
      <c r="E47" s="227"/>
      <c r="F47" s="227"/>
      <c r="G47" s="227"/>
    </row>
    <row r="48" spans="1:7" ht="151.5" customHeight="1" x14ac:dyDescent="0.25">
      <c r="A48" s="62"/>
      <c r="B48" s="227"/>
      <c r="C48" s="69" t="s">
        <v>1319</v>
      </c>
      <c r="D48" s="14" t="s">
        <v>1320</v>
      </c>
      <c r="E48" s="227"/>
      <c r="F48" s="227"/>
      <c r="G48" s="227"/>
    </row>
    <row r="49" spans="1:7" ht="74.25" customHeight="1" x14ac:dyDescent="0.25">
      <c r="A49" s="62"/>
      <c r="B49" s="227"/>
      <c r="C49" s="69" t="s">
        <v>1321</v>
      </c>
      <c r="D49" s="14" t="s">
        <v>1322</v>
      </c>
      <c r="E49" s="227"/>
      <c r="F49" s="227"/>
      <c r="G49" s="227"/>
    </row>
    <row r="50" spans="1:7" ht="102.75" customHeight="1" x14ac:dyDescent="0.25">
      <c r="A50" s="62"/>
      <c r="B50" s="227"/>
      <c r="C50" s="14" t="s">
        <v>1323</v>
      </c>
      <c r="D50" s="14" t="s">
        <v>1324</v>
      </c>
      <c r="E50" s="227"/>
      <c r="F50" s="227"/>
      <c r="G50" s="227"/>
    </row>
    <row r="51" spans="1:7" ht="54" x14ac:dyDescent="0.25">
      <c r="A51" s="62"/>
      <c r="B51" s="227"/>
      <c r="C51" s="229" t="s">
        <v>1325</v>
      </c>
      <c r="D51" s="229" t="s">
        <v>1326</v>
      </c>
      <c r="E51" s="227"/>
      <c r="F51" s="227"/>
      <c r="G51" s="227"/>
    </row>
    <row r="52" spans="1:7" ht="54" x14ac:dyDescent="0.25">
      <c r="A52" s="62"/>
      <c r="B52" s="227"/>
      <c r="C52" s="229" t="s">
        <v>1327</v>
      </c>
      <c r="D52" s="229" t="s">
        <v>1328</v>
      </c>
      <c r="E52" s="227"/>
      <c r="F52" s="227"/>
      <c r="G52" s="227"/>
    </row>
    <row r="53" spans="1:7" ht="72" x14ac:dyDescent="0.25">
      <c r="A53" s="62"/>
      <c r="B53" s="227"/>
      <c r="C53" s="229" t="s">
        <v>1329</v>
      </c>
      <c r="D53" s="229" t="s">
        <v>1330</v>
      </c>
      <c r="E53" s="227"/>
      <c r="F53" s="227"/>
      <c r="G53" s="227"/>
    </row>
    <row r="54" spans="1:7" ht="90" x14ac:dyDescent="0.25">
      <c r="A54" s="62"/>
      <c r="B54" s="227"/>
      <c r="C54" s="229" t="s">
        <v>1331</v>
      </c>
      <c r="D54" s="229" t="s">
        <v>1331</v>
      </c>
      <c r="E54" s="227"/>
      <c r="F54" s="227"/>
      <c r="G54" s="227"/>
    </row>
    <row r="55" spans="1:7" ht="72" x14ac:dyDescent="0.25">
      <c r="A55" s="62"/>
      <c r="B55" s="227"/>
      <c r="C55" s="229" t="s">
        <v>1332</v>
      </c>
      <c r="D55" s="229" t="s">
        <v>1332</v>
      </c>
      <c r="E55" s="227"/>
      <c r="F55" s="227"/>
      <c r="G55" s="227"/>
    </row>
    <row r="56" spans="1:7" s="119" customFormat="1" ht="226.5" customHeight="1" x14ac:dyDescent="0.25">
      <c r="A56" s="62">
        <v>14</v>
      </c>
      <c r="B56" s="69" t="s">
        <v>1335</v>
      </c>
      <c r="C56" s="269" t="s">
        <v>1333</v>
      </c>
      <c r="D56" s="267" t="s">
        <v>1334</v>
      </c>
      <c r="E56" s="267">
        <v>300</v>
      </c>
      <c r="F56" s="267">
        <v>400</v>
      </c>
      <c r="G56" s="14">
        <v>450</v>
      </c>
    </row>
    <row r="57" spans="1:7" ht="192.75" customHeight="1" x14ac:dyDescent="0.25">
      <c r="A57" s="62"/>
      <c r="B57" s="227"/>
      <c r="C57" s="269" t="s">
        <v>1336</v>
      </c>
      <c r="D57" s="267"/>
      <c r="E57" s="267">
        <v>48.75</v>
      </c>
      <c r="F57" s="267">
        <v>97.5</v>
      </c>
      <c r="G57" s="14">
        <v>147.5</v>
      </c>
    </row>
    <row r="58" spans="1:7" ht="18" customHeight="1" x14ac:dyDescent="0.25">
      <c r="A58" s="62"/>
      <c r="B58" s="473" t="s">
        <v>1337</v>
      </c>
      <c r="C58" s="469" t="s">
        <v>1338</v>
      </c>
      <c r="D58" s="469" t="s">
        <v>878</v>
      </c>
      <c r="E58" s="229"/>
      <c r="F58" s="229"/>
      <c r="G58" s="229"/>
    </row>
    <row r="59" spans="1:7" x14ac:dyDescent="0.25">
      <c r="A59" s="62"/>
      <c r="B59" s="227"/>
      <c r="C59" s="469"/>
      <c r="D59" s="469"/>
      <c r="E59" s="229"/>
      <c r="F59" s="229"/>
      <c r="G59" s="229"/>
    </row>
    <row r="60" spans="1:7" ht="33" customHeight="1" x14ac:dyDescent="0.25">
      <c r="A60" s="62"/>
      <c r="B60" s="227"/>
      <c r="C60" s="469"/>
      <c r="D60" s="229" t="s">
        <v>1339</v>
      </c>
      <c r="E60" s="229">
        <v>250000</v>
      </c>
      <c r="F60" s="229">
        <v>275000</v>
      </c>
      <c r="G60" s="229">
        <v>300000</v>
      </c>
    </row>
    <row r="61" spans="1:7" ht="45.75" customHeight="1" x14ac:dyDescent="0.25">
      <c r="A61" s="62"/>
      <c r="B61" s="227"/>
      <c r="C61" s="469"/>
      <c r="D61" s="229" t="s">
        <v>1340</v>
      </c>
      <c r="E61" s="474">
        <v>20000</v>
      </c>
      <c r="F61" s="229">
        <v>40000</v>
      </c>
      <c r="G61" s="229">
        <v>40000</v>
      </c>
    </row>
    <row r="62" spans="1:7" ht="36" x14ac:dyDescent="0.25">
      <c r="A62" s="62"/>
      <c r="B62" s="227"/>
      <c r="C62" s="475" t="s">
        <v>1349</v>
      </c>
      <c r="D62" s="229" t="s">
        <v>1339</v>
      </c>
      <c r="E62" s="476">
        <v>1050000</v>
      </c>
      <c r="F62" s="469">
        <v>1600000</v>
      </c>
      <c r="G62" s="469">
        <v>1670000</v>
      </c>
    </row>
    <row r="63" spans="1:7" ht="36" x14ac:dyDescent="0.25">
      <c r="A63" s="62"/>
      <c r="B63" s="227"/>
      <c r="C63" s="475"/>
      <c r="D63" s="229" t="s">
        <v>880</v>
      </c>
      <c r="E63" s="476"/>
      <c r="F63" s="469"/>
      <c r="G63" s="469"/>
    </row>
    <row r="64" spans="1:7" ht="39.75" customHeight="1" x14ac:dyDescent="0.25">
      <c r="A64" s="62"/>
      <c r="B64" s="227"/>
      <c r="C64" s="475" t="s">
        <v>1341</v>
      </c>
      <c r="D64" s="229" t="s">
        <v>1342</v>
      </c>
      <c r="E64" s="476">
        <v>1400000</v>
      </c>
      <c r="F64" s="229"/>
      <c r="G64" s="356">
        <v>1752000</v>
      </c>
    </row>
    <row r="65" spans="1:7" ht="39.75" customHeight="1" x14ac:dyDescent="0.25">
      <c r="A65" s="62"/>
      <c r="B65" s="227"/>
      <c r="C65" s="475"/>
      <c r="D65" s="229" t="s">
        <v>1343</v>
      </c>
      <c r="E65" s="476"/>
      <c r="F65" s="229">
        <v>1700000</v>
      </c>
      <c r="G65" s="356"/>
    </row>
    <row r="66" spans="1:7" ht="222" customHeight="1" x14ac:dyDescent="0.25">
      <c r="A66" s="62">
        <v>15</v>
      </c>
      <c r="B66" s="50" t="s">
        <v>1344</v>
      </c>
      <c r="C66" s="69" t="s">
        <v>1345</v>
      </c>
      <c r="D66" s="69" t="s">
        <v>1346</v>
      </c>
      <c r="E66" s="227"/>
      <c r="F66" s="473"/>
      <c r="G66" s="227"/>
    </row>
    <row r="67" spans="1:7" ht="75" customHeight="1" x14ac:dyDescent="0.25">
      <c r="A67" s="62">
        <v>16</v>
      </c>
      <c r="B67" s="69" t="s">
        <v>1200</v>
      </c>
      <c r="C67" s="134" t="s">
        <v>1347</v>
      </c>
      <c r="D67" s="263" t="s">
        <v>199</v>
      </c>
      <c r="E67" s="263">
        <v>1200</v>
      </c>
      <c r="F67" s="263">
        <v>1200</v>
      </c>
      <c r="G67" s="263">
        <v>1200</v>
      </c>
    </row>
    <row r="68" spans="1:7" s="119" customFormat="1" ht="54" x14ac:dyDescent="0.25">
      <c r="A68" s="62"/>
      <c r="B68" s="142"/>
      <c r="C68" s="269" t="s">
        <v>201</v>
      </c>
      <c r="D68" s="269" t="s">
        <v>199</v>
      </c>
      <c r="E68" s="267">
        <v>27</v>
      </c>
      <c r="F68" s="267">
        <v>30</v>
      </c>
      <c r="G68" s="267">
        <v>33</v>
      </c>
    </row>
    <row r="69" spans="1:7" s="119" customFormat="1" ht="61.5" customHeight="1" x14ac:dyDescent="0.25">
      <c r="A69" s="62"/>
      <c r="B69" s="142"/>
      <c r="C69" s="269" t="s">
        <v>1348</v>
      </c>
      <c r="D69" s="269" t="s">
        <v>203</v>
      </c>
      <c r="E69" s="267" t="s">
        <v>6</v>
      </c>
      <c r="F69" s="267" t="s">
        <v>6</v>
      </c>
      <c r="G69" s="267" t="s">
        <v>6</v>
      </c>
    </row>
    <row r="70" spans="1:7" s="119" customFormat="1" ht="61.5" customHeight="1" x14ac:dyDescent="0.25">
      <c r="A70" s="62"/>
      <c r="B70" s="142"/>
      <c r="C70" s="269" t="s">
        <v>204</v>
      </c>
      <c r="D70" s="269" t="s">
        <v>203</v>
      </c>
      <c r="E70" s="267" t="s">
        <v>6</v>
      </c>
      <c r="F70" s="267" t="s">
        <v>6</v>
      </c>
      <c r="G70" s="267" t="s">
        <v>6</v>
      </c>
    </row>
    <row r="71" spans="1:7" s="119" customFormat="1" ht="36" x14ac:dyDescent="0.25">
      <c r="A71" s="62"/>
      <c r="B71" s="142"/>
      <c r="C71" s="269" t="s">
        <v>205</v>
      </c>
      <c r="D71" s="269" t="s">
        <v>199</v>
      </c>
      <c r="E71" s="267">
        <v>18.75</v>
      </c>
      <c r="F71" s="267">
        <v>18.75</v>
      </c>
      <c r="G71" s="267">
        <v>18.75</v>
      </c>
    </row>
    <row r="72" spans="1:7" s="119" customFormat="1" ht="36" x14ac:dyDescent="0.25">
      <c r="A72" s="62"/>
      <c r="B72" s="142"/>
      <c r="C72" s="269" t="s">
        <v>206</v>
      </c>
      <c r="D72" s="269" t="s">
        <v>199</v>
      </c>
      <c r="E72" s="267">
        <v>400</v>
      </c>
      <c r="F72" s="267">
        <v>400</v>
      </c>
      <c r="G72" s="267">
        <v>200</v>
      </c>
    </row>
    <row r="73" spans="1:7" x14ac:dyDescent="0.25">
      <c r="A73" s="62"/>
      <c r="B73" s="227"/>
      <c r="C73" s="390" t="s">
        <v>207</v>
      </c>
      <c r="D73" s="356" t="s">
        <v>199</v>
      </c>
      <c r="E73" s="263">
        <v>75</v>
      </c>
      <c r="F73" s="263">
        <v>75</v>
      </c>
      <c r="G73" s="263">
        <v>75</v>
      </c>
    </row>
    <row r="74" spans="1:7" x14ac:dyDescent="0.25">
      <c r="A74" s="62"/>
      <c r="B74" s="227"/>
      <c r="C74" s="390"/>
      <c r="D74" s="356"/>
      <c r="E74" s="263">
        <v>3</v>
      </c>
      <c r="F74" s="263">
        <v>1.5</v>
      </c>
      <c r="G74" s="263">
        <v>1.5</v>
      </c>
    </row>
    <row r="75" spans="1:7" ht="36" x14ac:dyDescent="0.25">
      <c r="A75" s="62"/>
      <c r="B75" s="227"/>
      <c r="C75" s="134" t="s">
        <v>1351</v>
      </c>
      <c r="D75" s="263" t="s">
        <v>199</v>
      </c>
      <c r="E75" s="263">
        <v>67.5</v>
      </c>
      <c r="F75" s="263">
        <v>67.5</v>
      </c>
      <c r="G75" s="263">
        <v>67.5</v>
      </c>
    </row>
    <row r="76" spans="1:7" ht="118.5" customHeight="1" x14ac:dyDescent="0.25">
      <c r="A76" s="62"/>
      <c r="B76" s="227"/>
      <c r="C76" s="269" t="s">
        <v>1352</v>
      </c>
      <c r="D76" s="263" t="s">
        <v>210</v>
      </c>
      <c r="E76" s="263">
        <v>82.5</v>
      </c>
      <c r="F76" s="263">
        <v>82.5</v>
      </c>
      <c r="G76" s="263">
        <v>82.5</v>
      </c>
    </row>
    <row r="77" spans="1:7" ht="72" x14ac:dyDescent="0.25">
      <c r="A77" s="62"/>
      <c r="B77" s="227"/>
      <c r="C77" s="134" t="s">
        <v>211</v>
      </c>
      <c r="D77" s="263" t="s">
        <v>210</v>
      </c>
      <c r="E77" s="263">
        <v>400</v>
      </c>
      <c r="F77" s="263">
        <v>400</v>
      </c>
      <c r="G77" s="263">
        <v>400</v>
      </c>
    </row>
    <row r="78" spans="1:7" x14ac:dyDescent="0.25">
      <c r="A78" s="62">
        <v>16</v>
      </c>
      <c r="B78" s="473" t="s">
        <v>1353</v>
      </c>
      <c r="C78" s="227"/>
      <c r="D78" s="227"/>
      <c r="E78" s="227"/>
      <c r="F78" s="227"/>
      <c r="G78" s="227"/>
    </row>
    <row r="79" spans="1:7" x14ac:dyDescent="0.25">
      <c r="A79" s="62"/>
      <c r="B79" s="227"/>
      <c r="C79" s="134" t="s">
        <v>214</v>
      </c>
      <c r="D79" s="134" t="s">
        <v>199</v>
      </c>
      <c r="E79" s="263">
        <v>1087.5</v>
      </c>
      <c r="F79" s="263">
        <v>93.75</v>
      </c>
      <c r="G79" s="263">
        <v>93.75</v>
      </c>
    </row>
    <row r="80" spans="1:7" ht="36" x14ac:dyDescent="0.25">
      <c r="A80" s="62"/>
      <c r="B80" s="227"/>
      <c r="C80" s="134" t="s">
        <v>216</v>
      </c>
      <c r="D80" s="134" t="s">
        <v>1354</v>
      </c>
      <c r="E80" s="263">
        <v>187.5</v>
      </c>
      <c r="F80" s="263">
        <v>187.5</v>
      </c>
      <c r="G80" s="263">
        <v>187.5</v>
      </c>
    </row>
    <row r="81" spans="1:7" x14ac:dyDescent="0.25">
      <c r="A81" s="62"/>
      <c r="B81" s="227"/>
      <c r="C81" s="134" t="s">
        <v>218</v>
      </c>
      <c r="D81" s="263" t="s">
        <v>199</v>
      </c>
      <c r="E81" s="263">
        <v>675</v>
      </c>
      <c r="F81" s="263">
        <v>675</v>
      </c>
      <c r="G81" s="263">
        <v>675</v>
      </c>
    </row>
    <row r="82" spans="1:7" ht="72" x14ac:dyDescent="0.25">
      <c r="A82" s="62"/>
      <c r="B82" s="227"/>
      <c r="C82" s="134" t="s">
        <v>1355</v>
      </c>
      <c r="D82" s="263" t="s">
        <v>199</v>
      </c>
      <c r="E82" s="263">
        <v>14.625</v>
      </c>
      <c r="F82" s="263">
        <v>14.625</v>
      </c>
      <c r="G82" s="263">
        <v>14.625</v>
      </c>
    </row>
    <row r="83" spans="1:7" ht="72" x14ac:dyDescent="0.25">
      <c r="A83" s="62"/>
      <c r="B83" s="227"/>
      <c r="C83" s="134" t="s">
        <v>220</v>
      </c>
      <c r="D83" s="263"/>
      <c r="E83" s="263">
        <v>0</v>
      </c>
      <c r="F83" s="263">
        <v>0</v>
      </c>
      <c r="G83" s="263">
        <v>0</v>
      </c>
    </row>
    <row r="84" spans="1:7" ht="125.25" customHeight="1" x14ac:dyDescent="0.25">
      <c r="A84" s="62"/>
      <c r="B84" s="227"/>
      <c r="C84" s="134" t="s">
        <v>1356</v>
      </c>
      <c r="D84" s="263" t="s">
        <v>199</v>
      </c>
      <c r="E84" s="263">
        <v>15</v>
      </c>
      <c r="F84" s="263">
        <v>15</v>
      </c>
      <c r="G84" s="263">
        <v>15</v>
      </c>
    </row>
    <row r="85" spans="1:7" ht="66.75" customHeight="1" x14ac:dyDescent="0.25">
      <c r="A85" s="62"/>
      <c r="B85" s="227"/>
      <c r="C85" s="134" t="s">
        <v>222</v>
      </c>
      <c r="D85" s="263" t="s">
        <v>1357</v>
      </c>
      <c r="E85" s="263">
        <v>281.25</v>
      </c>
      <c r="F85" s="263">
        <v>281.25</v>
      </c>
      <c r="G85" s="263">
        <v>281.25</v>
      </c>
    </row>
    <row r="86" spans="1:7" ht="54" x14ac:dyDescent="0.25">
      <c r="A86" s="62"/>
      <c r="B86" s="227"/>
      <c r="C86" s="134" t="s">
        <v>224</v>
      </c>
      <c r="D86" s="134" t="s">
        <v>1358</v>
      </c>
      <c r="E86" s="263">
        <v>3750</v>
      </c>
      <c r="F86" s="263">
        <v>4687.5</v>
      </c>
      <c r="G86" s="263">
        <v>5625</v>
      </c>
    </row>
    <row r="87" spans="1:7" ht="54" x14ac:dyDescent="0.25">
      <c r="A87" s="62"/>
      <c r="B87" s="227"/>
      <c r="C87" s="134" t="s">
        <v>226</v>
      </c>
      <c r="D87" s="134" t="s">
        <v>1358</v>
      </c>
      <c r="E87" s="263">
        <v>585</v>
      </c>
      <c r="F87" s="263">
        <v>787.5</v>
      </c>
      <c r="G87" s="263">
        <v>1012.5</v>
      </c>
    </row>
    <row r="88" spans="1:7" ht="72" x14ac:dyDescent="0.25">
      <c r="A88" s="62"/>
      <c r="B88" s="227"/>
      <c r="C88" s="134" t="s">
        <v>227</v>
      </c>
      <c r="D88" s="134" t="s">
        <v>199</v>
      </c>
      <c r="E88" s="263">
        <v>187.5</v>
      </c>
      <c r="F88" s="263">
        <v>187.5</v>
      </c>
      <c r="G88" s="263">
        <v>187.5</v>
      </c>
    </row>
    <row r="89" spans="1:7" ht="90" x14ac:dyDescent="0.25">
      <c r="A89" s="62">
        <v>17</v>
      </c>
      <c r="B89" s="424" t="s">
        <v>1359</v>
      </c>
      <c r="C89" s="134" t="s">
        <v>1360</v>
      </c>
      <c r="D89" s="134" t="s">
        <v>1361</v>
      </c>
      <c r="E89" s="227"/>
      <c r="F89" s="227"/>
      <c r="G89" s="227"/>
    </row>
    <row r="90" spans="1:7" x14ac:dyDescent="0.25">
      <c r="E90" s="187">
        <f>SUBTOTAL(9,E6:E89)</f>
        <v>2746547.1850000001</v>
      </c>
      <c r="F90" s="187">
        <f t="shared" ref="F90:G90" si="0">SUBTOTAL(9,F6:F89)</f>
        <v>3643542.4929999998</v>
      </c>
      <c r="G90" s="187">
        <f t="shared" si="0"/>
        <v>3794319.8530000001</v>
      </c>
    </row>
  </sheetData>
  <autoFilter ref="A3:G42">
    <filterColumn colId="4">
      <filters>
        <filter val="100"/>
        <filter val="12"/>
        <filter val="1340"/>
        <filter val="14"/>
        <filter val="15"/>
        <filter val="20"/>
        <filter val="22"/>
        <filter val="25"/>
        <filter val="35"/>
        <filter val="40"/>
        <filter val="5250"/>
        <filter val="5439.79"/>
        <filter val="5462"/>
        <filter val="623.52"/>
        <filter val="8"/>
      </filters>
    </filterColumn>
  </autoFilter>
  <mergeCells count="24">
    <mergeCell ref="C73:C74"/>
    <mergeCell ref="D73:D74"/>
    <mergeCell ref="E64:E65"/>
    <mergeCell ref="G64:G65"/>
    <mergeCell ref="C64:C65"/>
    <mergeCell ref="D5:D6"/>
    <mergeCell ref="C5:C6"/>
    <mergeCell ref="B5:B6"/>
    <mergeCell ref="F30:F33"/>
    <mergeCell ref="G30:G33"/>
    <mergeCell ref="B22:B24"/>
    <mergeCell ref="C28:C29"/>
    <mergeCell ref="B7:B8"/>
    <mergeCell ref="B10:B11"/>
    <mergeCell ref="B16:B17"/>
    <mergeCell ref="B18:B19"/>
    <mergeCell ref="B20:B21"/>
    <mergeCell ref="E30:E33"/>
    <mergeCell ref="G62:G63"/>
    <mergeCell ref="C58:C61"/>
    <mergeCell ref="D58:D59"/>
    <mergeCell ref="C62:C63"/>
    <mergeCell ref="E62:E63"/>
    <mergeCell ref="F62:F63"/>
  </mergeCells>
  <printOptions horizontalCentered="1" verticalCentered="1"/>
  <pageMargins left="0.70866141732283472" right="0.70866141732283472" top="0.51181102362204722" bottom="0.51181102362204722" header="0.31496062992125984" footer="0.31496062992125984"/>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58"/>
  <sheetViews>
    <sheetView view="pageBreakPreview" zoomScale="60" zoomScaleNormal="70" workbookViewId="0">
      <pane xSplit="1" ySplit="2" topLeftCell="B40" activePane="bottomRight" state="frozen"/>
      <selection activeCell="B32" sqref="B32"/>
      <selection pane="topRight" activeCell="B32" sqref="B32"/>
      <selection pane="bottomLeft" activeCell="B32" sqref="B32"/>
      <selection pane="bottomRight" activeCell="D58" sqref="D58:F58"/>
    </sheetView>
  </sheetViews>
  <sheetFormatPr defaultRowHeight="18" x14ac:dyDescent="0.25"/>
  <cols>
    <col min="1" max="1" width="13.5703125" style="187" customWidth="1"/>
    <col min="2" max="2" width="34.42578125" style="243" customWidth="1"/>
    <col min="3" max="3" width="52.5703125" style="243" customWidth="1"/>
    <col min="4" max="4" width="13.7109375" style="187" customWidth="1"/>
    <col min="5" max="6" width="9.5703125" style="187" bestFit="1" customWidth="1"/>
    <col min="7" max="16384" width="9.140625" style="187"/>
  </cols>
  <sheetData>
    <row r="1" spans="1:7" ht="43.5" customHeight="1" x14ac:dyDescent="0.25">
      <c r="A1" s="480" t="s">
        <v>1362</v>
      </c>
      <c r="B1" s="471"/>
      <c r="C1" s="468"/>
      <c r="D1" s="227" t="s">
        <v>1364</v>
      </c>
      <c r="E1" s="424"/>
      <c r="F1" s="484"/>
      <c r="G1" s="478"/>
    </row>
    <row r="2" spans="1:7" ht="30.75" customHeight="1" x14ac:dyDescent="0.25">
      <c r="A2" s="424" t="s">
        <v>856</v>
      </c>
      <c r="B2" s="424" t="s">
        <v>1365</v>
      </c>
      <c r="C2" s="424" t="s">
        <v>1363</v>
      </c>
      <c r="D2" s="424" t="s">
        <v>133</v>
      </c>
      <c r="E2" s="424" t="s">
        <v>134</v>
      </c>
      <c r="F2" s="424" t="s">
        <v>135</v>
      </c>
      <c r="G2" s="478"/>
    </row>
    <row r="3" spans="1:7" ht="48.75" customHeight="1" x14ac:dyDescent="0.25">
      <c r="A3" s="514" t="s">
        <v>1366</v>
      </c>
      <c r="B3" s="134" t="s">
        <v>1347</v>
      </c>
      <c r="C3" s="134" t="s">
        <v>199</v>
      </c>
      <c r="D3" s="263">
        <v>1200</v>
      </c>
      <c r="E3" s="263">
        <v>1200</v>
      </c>
      <c r="F3" s="263">
        <v>1200</v>
      </c>
    </row>
    <row r="4" spans="1:7" ht="32.25" customHeight="1" x14ac:dyDescent="0.25">
      <c r="A4" s="515"/>
      <c r="B4" s="134" t="s">
        <v>201</v>
      </c>
      <c r="C4" s="134" t="s">
        <v>199</v>
      </c>
      <c r="D4" s="263">
        <v>27</v>
      </c>
      <c r="E4" s="263">
        <v>30</v>
      </c>
      <c r="F4" s="263">
        <v>33</v>
      </c>
    </row>
    <row r="5" spans="1:7" ht="51" hidden="1" customHeight="1" x14ac:dyDescent="0.25">
      <c r="A5" s="516"/>
      <c r="B5" s="134" t="s">
        <v>1348</v>
      </c>
      <c r="C5" s="134" t="s">
        <v>203</v>
      </c>
      <c r="D5" s="263" t="s">
        <v>6</v>
      </c>
      <c r="E5" s="263" t="s">
        <v>6</v>
      </c>
      <c r="F5" s="263" t="s">
        <v>6</v>
      </c>
    </row>
    <row r="6" spans="1:7" ht="18" hidden="1" customHeight="1" x14ac:dyDescent="0.25">
      <c r="A6" s="227"/>
      <c r="B6" s="134" t="s">
        <v>204</v>
      </c>
      <c r="C6" s="134" t="s">
        <v>203</v>
      </c>
      <c r="D6" s="263" t="s">
        <v>6</v>
      </c>
      <c r="E6" s="263" t="s">
        <v>6</v>
      </c>
      <c r="F6" s="263" t="s">
        <v>6</v>
      </c>
    </row>
    <row r="7" spans="1:7" ht="27.75" customHeight="1" x14ac:dyDescent="0.25">
      <c r="A7" s="227"/>
      <c r="B7" s="134" t="s">
        <v>205</v>
      </c>
      <c r="C7" s="134" t="s">
        <v>199</v>
      </c>
      <c r="D7" s="263">
        <v>18.75</v>
      </c>
      <c r="E7" s="263">
        <v>18.75</v>
      </c>
      <c r="F7" s="263">
        <v>18.75</v>
      </c>
    </row>
    <row r="8" spans="1:7" ht="27.75" customHeight="1" x14ac:dyDescent="0.25">
      <c r="A8" s="227"/>
      <c r="B8" s="134" t="s">
        <v>206</v>
      </c>
      <c r="C8" s="134" t="s">
        <v>199</v>
      </c>
      <c r="D8" s="263">
        <v>400</v>
      </c>
      <c r="E8" s="263">
        <v>400</v>
      </c>
      <c r="F8" s="263">
        <v>200</v>
      </c>
    </row>
    <row r="9" spans="1:7" ht="18" customHeight="1" x14ac:dyDescent="0.25">
      <c r="A9" s="227"/>
      <c r="B9" s="229" t="s">
        <v>207</v>
      </c>
      <c r="C9" s="229" t="s">
        <v>199</v>
      </c>
      <c r="D9" s="263">
        <v>75</v>
      </c>
      <c r="E9" s="263">
        <v>75</v>
      </c>
      <c r="F9" s="263">
        <v>75</v>
      </c>
    </row>
    <row r="10" spans="1:7" x14ac:dyDescent="0.25">
      <c r="A10" s="227"/>
      <c r="B10" s="229"/>
      <c r="C10" s="229"/>
      <c r="D10" s="263">
        <v>3</v>
      </c>
      <c r="E10" s="263">
        <v>1.5</v>
      </c>
      <c r="F10" s="263">
        <v>1.5</v>
      </c>
    </row>
    <row r="11" spans="1:7" ht="32.25" customHeight="1" x14ac:dyDescent="0.25">
      <c r="A11" s="227"/>
      <c r="B11" s="134" t="s">
        <v>1351</v>
      </c>
      <c r="C11" s="134" t="s">
        <v>199</v>
      </c>
      <c r="D11" s="263">
        <v>67.5</v>
      </c>
      <c r="E11" s="263">
        <v>67.5</v>
      </c>
      <c r="F11" s="263">
        <v>67.5</v>
      </c>
    </row>
    <row r="12" spans="1:7" ht="108" x14ac:dyDescent="0.25">
      <c r="A12" s="227"/>
      <c r="B12" s="134" t="s">
        <v>1352</v>
      </c>
      <c r="C12" s="134" t="s">
        <v>210</v>
      </c>
      <c r="D12" s="263">
        <v>82.5</v>
      </c>
      <c r="E12" s="263">
        <v>82.5</v>
      </c>
      <c r="F12" s="263">
        <v>82.5</v>
      </c>
    </row>
    <row r="13" spans="1:7" ht="54" x14ac:dyDescent="0.25">
      <c r="A13" s="227"/>
      <c r="B13" s="134" t="s">
        <v>211</v>
      </c>
      <c r="C13" s="134" t="s">
        <v>210</v>
      </c>
      <c r="D13" s="263">
        <v>400</v>
      </c>
      <c r="E13" s="263">
        <v>400</v>
      </c>
      <c r="F13" s="263">
        <v>400</v>
      </c>
    </row>
    <row r="14" spans="1:7" ht="44.25" hidden="1" customHeight="1" x14ac:dyDescent="0.25">
      <c r="A14" s="482" t="s">
        <v>223</v>
      </c>
      <c r="B14" s="482"/>
      <c r="C14" s="482"/>
      <c r="D14" s="482"/>
      <c r="E14" s="482"/>
      <c r="F14" s="482"/>
    </row>
    <row r="15" spans="1:7" ht="36" x14ac:dyDescent="0.25">
      <c r="A15" s="227"/>
      <c r="B15" s="263" t="s">
        <v>224</v>
      </c>
      <c r="C15" s="134" t="s">
        <v>1358</v>
      </c>
      <c r="D15" s="263">
        <v>3750</v>
      </c>
      <c r="E15" s="263">
        <v>4687.5</v>
      </c>
      <c r="F15" s="263">
        <v>5625</v>
      </c>
    </row>
    <row r="16" spans="1:7" x14ac:dyDescent="0.25">
      <c r="A16" s="227"/>
      <c r="B16" s="263" t="s">
        <v>226</v>
      </c>
      <c r="C16" s="134" t="s">
        <v>1358</v>
      </c>
      <c r="D16" s="263">
        <v>585</v>
      </c>
      <c r="E16" s="263">
        <v>787.5</v>
      </c>
      <c r="F16" s="263">
        <v>1012.5</v>
      </c>
    </row>
    <row r="17" spans="1:6" ht="54" x14ac:dyDescent="0.25">
      <c r="A17" s="227"/>
      <c r="B17" s="263" t="s">
        <v>227</v>
      </c>
      <c r="C17" s="134" t="s">
        <v>199</v>
      </c>
      <c r="D17" s="263">
        <v>187.5</v>
      </c>
      <c r="E17" s="263">
        <v>187.5</v>
      </c>
      <c r="F17" s="263">
        <v>187.5</v>
      </c>
    </row>
    <row r="18" spans="1:6" x14ac:dyDescent="0.25">
      <c r="A18" s="227"/>
      <c r="B18" s="471"/>
      <c r="C18" s="471"/>
      <c r="D18" s="227"/>
      <c r="E18" s="227"/>
      <c r="F18" s="227"/>
    </row>
    <row r="19" spans="1:6" ht="49.5" customHeight="1" x14ac:dyDescent="0.25">
      <c r="A19" s="517" t="s">
        <v>1367</v>
      </c>
      <c r="B19" s="229" t="s">
        <v>1368</v>
      </c>
      <c r="C19" s="134" t="s">
        <v>1369</v>
      </c>
      <c r="D19" s="229" t="s">
        <v>949</v>
      </c>
      <c r="E19" s="229" t="s">
        <v>949</v>
      </c>
      <c r="F19" s="229" t="s">
        <v>949</v>
      </c>
    </row>
    <row r="20" spans="1:6" x14ac:dyDescent="0.25">
      <c r="A20" s="518"/>
      <c r="B20" s="229" t="s">
        <v>1370</v>
      </c>
      <c r="C20" s="134" t="s">
        <v>1371</v>
      </c>
      <c r="D20" s="229" t="s">
        <v>1372</v>
      </c>
      <c r="E20" s="229" t="s">
        <v>1373</v>
      </c>
      <c r="F20" s="229" t="s">
        <v>1374</v>
      </c>
    </row>
    <row r="21" spans="1:6" x14ac:dyDescent="0.25">
      <c r="A21" s="518"/>
      <c r="B21" s="229" t="s">
        <v>1375</v>
      </c>
      <c r="C21" s="134" t="s">
        <v>949</v>
      </c>
      <c r="D21" s="229"/>
      <c r="E21" s="229"/>
      <c r="F21" s="229" t="s">
        <v>949</v>
      </c>
    </row>
    <row r="22" spans="1:6" x14ac:dyDescent="0.25">
      <c r="A22" s="518"/>
      <c r="B22" s="134" t="s">
        <v>1376</v>
      </c>
      <c r="C22" s="134" t="s">
        <v>1377</v>
      </c>
      <c r="D22" s="263" t="s">
        <v>949</v>
      </c>
      <c r="E22" s="263" t="s">
        <v>949</v>
      </c>
      <c r="F22" s="229" t="s">
        <v>949</v>
      </c>
    </row>
    <row r="23" spans="1:6" ht="72" x14ac:dyDescent="0.25">
      <c r="A23" s="518"/>
      <c r="B23" s="229" t="s">
        <v>1378</v>
      </c>
      <c r="C23" s="134" t="s">
        <v>1288</v>
      </c>
      <c r="D23" s="229" t="s">
        <v>949</v>
      </c>
      <c r="E23" s="229" t="s">
        <v>949</v>
      </c>
      <c r="F23" s="229" t="s">
        <v>949</v>
      </c>
    </row>
    <row r="24" spans="1:6" ht="54" x14ac:dyDescent="0.25">
      <c r="A24" s="519"/>
      <c r="B24" s="134" t="s">
        <v>1379</v>
      </c>
      <c r="C24" s="134" t="s">
        <v>1288</v>
      </c>
      <c r="D24" s="263" t="s">
        <v>949</v>
      </c>
      <c r="E24" s="263" t="s">
        <v>949</v>
      </c>
      <c r="F24" s="229" t="s">
        <v>949</v>
      </c>
    </row>
    <row r="25" spans="1:6" ht="72" x14ac:dyDescent="0.25">
      <c r="A25" s="481" t="s">
        <v>1284</v>
      </c>
      <c r="B25" s="263" t="s">
        <v>1380</v>
      </c>
      <c r="C25" s="134" t="s">
        <v>1286</v>
      </c>
      <c r="D25" s="263" t="s">
        <v>949</v>
      </c>
      <c r="E25" s="263" t="s">
        <v>949</v>
      </c>
      <c r="F25" s="229" t="s">
        <v>949</v>
      </c>
    </row>
    <row r="26" spans="1:6" x14ac:dyDescent="0.25">
      <c r="A26" s="227"/>
      <c r="B26" s="263" t="s">
        <v>1381</v>
      </c>
      <c r="C26" s="134" t="s">
        <v>1287</v>
      </c>
      <c r="D26" s="263" t="s">
        <v>949</v>
      </c>
      <c r="E26" s="263" t="s">
        <v>949</v>
      </c>
      <c r="F26" s="229" t="s">
        <v>949</v>
      </c>
    </row>
    <row r="27" spans="1:6" ht="54" x14ac:dyDescent="0.25">
      <c r="A27" s="481" t="s">
        <v>1382</v>
      </c>
      <c r="B27" s="263" t="s">
        <v>1383</v>
      </c>
      <c r="C27" s="134" t="s">
        <v>1384</v>
      </c>
      <c r="D27" s="263" t="s">
        <v>949</v>
      </c>
      <c r="E27" s="263" t="s">
        <v>949</v>
      </c>
      <c r="F27" s="229" t="s">
        <v>949</v>
      </c>
    </row>
    <row r="28" spans="1:6" ht="54" x14ac:dyDescent="0.25">
      <c r="A28" s="481" t="s">
        <v>1283</v>
      </c>
      <c r="B28" s="263" t="s">
        <v>1385</v>
      </c>
      <c r="C28" s="134" t="s">
        <v>1386</v>
      </c>
      <c r="D28" s="263" t="s">
        <v>949</v>
      </c>
      <c r="E28" s="263" t="s">
        <v>949</v>
      </c>
      <c r="F28" s="229" t="s">
        <v>949</v>
      </c>
    </row>
    <row r="29" spans="1:6" ht="36" x14ac:dyDescent="0.25">
      <c r="A29" s="227"/>
      <c r="B29" s="263" t="s">
        <v>1387</v>
      </c>
      <c r="C29" s="134" t="s">
        <v>1388</v>
      </c>
      <c r="D29" s="263"/>
      <c r="E29" s="263" t="s">
        <v>1389</v>
      </c>
      <c r="F29" s="229"/>
    </row>
    <row r="30" spans="1:6" ht="56.25" customHeight="1" x14ac:dyDescent="0.25">
      <c r="A30" s="482" t="s">
        <v>1390</v>
      </c>
      <c r="B30" s="229" t="s">
        <v>1391</v>
      </c>
      <c r="C30" s="134" t="s">
        <v>1392</v>
      </c>
      <c r="D30" s="229" t="s">
        <v>949</v>
      </c>
      <c r="E30" s="229" t="s">
        <v>949</v>
      </c>
      <c r="F30" s="229" t="s">
        <v>949</v>
      </c>
    </row>
    <row r="31" spans="1:6" ht="72" x14ac:dyDescent="0.25">
      <c r="A31" s="227"/>
      <c r="B31" s="263" t="s">
        <v>1294</v>
      </c>
      <c r="C31" s="134" t="s">
        <v>1295</v>
      </c>
      <c r="D31" s="263" t="s">
        <v>949</v>
      </c>
      <c r="E31" s="263" t="s">
        <v>949</v>
      </c>
      <c r="F31" s="229" t="s">
        <v>949</v>
      </c>
    </row>
    <row r="32" spans="1:6" x14ac:dyDescent="0.25">
      <c r="A32" s="227"/>
      <c r="B32" s="263" t="s">
        <v>1296</v>
      </c>
      <c r="C32" s="134" t="s">
        <v>1393</v>
      </c>
      <c r="D32" s="263" t="s">
        <v>949</v>
      </c>
      <c r="E32" s="263" t="s">
        <v>949</v>
      </c>
      <c r="F32" s="229" t="s">
        <v>949</v>
      </c>
    </row>
    <row r="33" spans="1:6" x14ac:dyDescent="0.25">
      <c r="A33" s="227"/>
      <c r="B33" s="263" t="s">
        <v>1298</v>
      </c>
      <c r="C33" s="134" t="s">
        <v>1299</v>
      </c>
      <c r="D33" s="263" t="s">
        <v>949</v>
      </c>
      <c r="E33" s="263" t="s">
        <v>949</v>
      </c>
      <c r="F33" s="229" t="s">
        <v>949</v>
      </c>
    </row>
    <row r="34" spans="1:6" x14ac:dyDescent="0.25">
      <c r="A34" s="227"/>
      <c r="B34" s="227" t="s">
        <v>1394</v>
      </c>
      <c r="C34" s="229" t="s">
        <v>1301</v>
      </c>
      <c r="D34" s="229">
        <v>623.52</v>
      </c>
      <c r="E34" s="229"/>
      <c r="F34" s="229"/>
    </row>
    <row r="35" spans="1:6" x14ac:dyDescent="0.25">
      <c r="A35" s="227"/>
      <c r="B35" s="471"/>
      <c r="C35" s="229"/>
      <c r="D35" s="229"/>
      <c r="E35" s="229"/>
      <c r="F35" s="229"/>
    </row>
    <row r="36" spans="1:6" x14ac:dyDescent="0.25">
      <c r="A36" s="227"/>
      <c r="B36" s="471"/>
      <c r="C36" s="229" t="s">
        <v>1395</v>
      </c>
      <c r="D36" s="229">
        <v>300.52999999999997</v>
      </c>
      <c r="E36" s="229">
        <v>300.52999999999997</v>
      </c>
      <c r="F36" s="229">
        <v>149.63999999999999</v>
      </c>
    </row>
    <row r="37" spans="1:6" x14ac:dyDescent="0.25">
      <c r="A37" s="227"/>
      <c r="B37" s="471"/>
      <c r="C37" s="229"/>
      <c r="D37" s="229"/>
      <c r="E37" s="229"/>
      <c r="F37" s="229"/>
    </row>
    <row r="38" spans="1:6" x14ac:dyDescent="0.25">
      <c r="A38" s="227"/>
      <c r="B38" s="471"/>
      <c r="C38" s="229" t="s">
        <v>1396</v>
      </c>
      <c r="D38" s="229">
        <v>5432.08</v>
      </c>
      <c r="E38" s="229">
        <v>5432.08</v>
      </c>
      <c r="F38" s="229">
        <v>2716.04</v>
      </c>
    </row>
    <row r="39" spans="1:6" x14ac:dyDescent="0.25">
      <c r="A39" s="227"/>
      <c r="B39" s="471"/>
      <c r="C39" s="229"/>
      <c r="D39" s="229"/>
      <c r="E39" s="229"/>
      <c r="F39" s="229"/>
    </row>
    <row r="40" spans="1:6" x14ac:dyDescent="0.25">
      <c r="A40" s="227"/>
      <c r="B40" s="471"/>
      <c r="C40" s="134" t="s">
        <v>1397</v>
      </c>
      <c r="D40" s="263">
        <v>66.09</v>
      </c>
      <c r="E40" s="263">
        <v>66.09</v>
      </c>
      <c r="F40" s="229">
        <v>32.42</v>
      </c>
    </row>
    <row r="41" spans="1:6" x14ac:dyDescent="0.25">
      <c r="A41" s="227"/>
      <c r="B41" s="471"/>
      <c r="C41" s="134" t="s">
        <v>1398</v>
      </c>
      <c r="D41" s="263">
        <v>663.42</v>
      </c>
      <c r="E41" s="263">
        <v>663.42</v>
      </c>
      <c r="F41" s="229">
        <v>332.96</v>
      </c>
    </row>
    <row r="42" spans="1:6" x14ac:dyDescent="0.25">
      <c r="A42" s="227"/>
      <c r="B42" s="471"/>
      <c r="C42" s="229" t="s">
        <v>1399</v>
      </c>
      <c r="D42" s="229">
        <v>5271.21</v>
      </c>
      <c r="E42" s="229">
        <v>5271.21</v>
      </c>
      <c r="F42" s="229">
        <v>2634.98</v>
      </c>
    </row>
    <row r="43" spans="1:6" x14ac:dyDescent="0.25">
      <c r="A43" s="227"/>
      <c r="B43" s="471"/>
      <c r="C43" s="229"/>
      <c r="D43" s="229"/>
      <c r="E43" s="229"/>
      <c r="F43" s="229"/>
    </row>
    <row r="44" spans="1:6" ht="54" x14ac:dyDescent="0.25">
      <c r="A44" s="227"/>
      <c r="B44" s="263" t="s">
        <v>1302</v>
      </c>
      <c r="C44" s="134" t="s">
        <v>1303</v>
      </c>
      <c r="D44" s="227"/>
      <c r="E44" s="227"/>
      <c r="F44" s="227"/>
    </row>
    <row r="45" spans="1:6" ht="36" x14ac:dyDescent="0.25">
      <c r="A45" s="227" t="s">
        <v>1304</v>
      </c>
      <c r="B45" s="263" t="s">
        <v>1305</v>
      </c>
      <c r="C45" s="134" t="s">
        <v>1306</v>
      </c>
      <c r="D45" s="263" t="s">
        <v>825</v>
      </c>
      <c r="E45" s="229">
        <v>22.82</v>
      </c>
      <c r="F45" s="229"/>
    </row>
    <row r="46" spans="1:6" ht="54" x14ac:dyDescent="0.25">
      <c r="A46" s="227"/>
      <c r="B46" s="263" t="s">
        <v>1307</v>
      </c>
      <c r="C46" s="134" t="s">
        <v>1306</v>
      </c>
      <c r="D46" s="263"/>
      <c r="E46" s="229" t="s">
        <v>1309</v>
      </c>
      <c r="F46" s="229"/>
    </row>
    <row r="47" spans="1:6" x14ac:dyDescent="0.25">
      <c r="A47" s="227" t="s">
        <v>1310</v>
      </c>
      <c r="B47" s="471"/>
      <c r="C47" s="134" t="s">
        <v>112</v>
      </c>
      <c r="D47" s="263">
        <v>60</v>
      </c>
      <c r="E47" s="263">
        <v>67.5</v>
      </c>
      <c r="F47" s="229">
        <v>37.5</v>
      </c>
    </row>
    <row r="48" spans="1:6" x14ac:dyDescent="0.25">
      <c r="A48" s="227"/>
      <c r="B48" s="471"/>
      <c r="C48" s="134" t="s">
        <v>827</v>
      </c>
      <c r="D48" s="263">
        <v>110</v>
      </c>
      <c r="E48" s="263">
        <v>190</v>
      </c>
      <c r="F48" s="229">
        <v>250</v>
      </c>
    </row>
    <row r="49" spans="1:6" ht="63" customHeight="1" x14ac:dyDescent="0.25">
      <c r="A49" s="483" t="s">
        <v>1400</v>
      </c>
      <c r="B49" s="229" t="s">
        <v>1401</v>
      </c>
      <c r="C49" s="134" t="s">
        <v>1401</v>
      </c>
      <c r="D49" s="229">
        <v>0.41</v>
      </c>
      <c r="E49" s="229">
        <v>0.41</v>
      </c>
      <c r="F49" s="229">
        <v>0.42</v>
      </c>
    </row>
    <row r="50" spans="1:6" ht="72" x14ac:dyDescent="0.25">
      <c r="A50" s="227"/>
      <c r="B50" s="263" t="s">
        <v>1402</v>
      </c>
      <c r="C50" s="134" t="s">
        <v>1402</v>
      </c>
      <c r="D50" s="263" t="s">
        <v>1206</v>
      </c>
      <c r="E50" s="263"/>
      <c r="F50" s="229"/>
    </row>
    <row r="51" spans="1:6" ht="36" x14ac:dyDescent="0.25">
      <c r="A51" s="227"/>
      <c r="B51" s="263" t="s">
        <v>1403</v>
      </c>
      <c r="C51" s="134" t="s">
        <v>1403</v>
      </c>
      <c r="D51" s="263">
        <v>50</v>
      </c>
      <c r="E51" s="263">
        <v>50</v>
      </c>
      <c r="F51" s="229">
        <v>50</v>
      </c>
    </row>
    <row r="52" spans="1:6" ht="72" x14ac:dyDescent="0.25">
      <c r="A52" s="227"/>
      <c r="B52" s="263" t="s">
        <v>1404</v>
      </c>
      <c r="C52" s="134" t="s">
        <v>1404</v>
      </c>
      <c r="D52" s="263">
        <v>2.34</v>
      </c>
      <c r="E52" s="263">
        <v>2.34</v>
      </c>
      <c r="F52" s="229">
        <v>2.3199999999999998</v>
      </c>
    </row>
    <row r="53" spans="1:6" ht="54" x14ac:dyDescent="0.25">
      <c r="A53" s="227"/>
      <c r="B53" s="263" t="s">
        <v>1209</v>
      </c>
      <c r="C53" s="134" t="s">
        <v>1209</v>
      </c>
      <c r="D53" s="263">
        <v>1.33</v>
      </c>
      <c r="E53" s="263">
        <v>1.33</v>
      </c>
      <c r="F53" s="229">
        <v>1.34</v>
      </c>
    </row>
    <row r="54" spans="1:6" ht="36" x14ac:dyDescent="0.25">
      <c r="A54" s="227"/>
      <c r="B54" s="263" t="s">
        <v>1405</v>
      </c>
      <c r="C54" s="134" t="s">
        <v>1405</v>
      </c>
      <c r="D54" s="263">
        <v>0.4</v>
      </c>
      <c r="E54" s="263">
        <v>0.4</v>
      </c>
      <c r="F54" s="229">
        <v>0.4</v>
      </c>
    </row>
    <row r="55" spans="1:6" ht="36" x14ac:dyDescent="0.25">
      <c r="A55" s="227"/>
      <c r="B55" s="263" t="s">
        <v>1406</v>
      </c>
      <c r="C55" s="134" t="s">
        <v>1406</v>
      </c>
      <c r="D55" s="263">
        <v>10</v>
      </c>
      <c r="E55" s="263">
        <v>10</v>
      </c>
      <c r="F55" s="229">
        <v>10</v>
      </c>
    </row>
    <row r="56" spans="1:6" ht="36" x14ac:dyDescent="0.25">
      <c r="A56" s="227"/>
      <c r="B56" s="263" t="s">
        <v>1212</v>
      </c>
      <c r="C56" s="134" t="s">
        <v>1212</v>
      </c>
      <c r="D56" s="263">
        <v>1.33</v>
      </c>
      <c r="E56" s="263">
        <v>1.33</v>
      </c>
      <c r="F56" s="229">
        <v>1.34</v>
      </c>
    </row>
    <row r="57" spans="1:6" ht="54" x14ac:dyDescent="0.25">
      <c r="A57" s="227"/>
      <c r="B57" s="263" t="s">
        <v>1213</v>
      </c>
      <c r="C57" s="134" t="s">
        <v>1213</v>
      </c>
      <c r="D57" s="263">
        <v>1</v>
      </c>
      <c r="E57" s="263">
        <v>1</v>
      </c>
      <c r="F57" s="229">
        <v>2</v>
      </c>
    </row>
    <row r="58" spans="1:6" x14ac:dyDescent="0.25">
      <c r="D58" s="187">
        <f>SUBTOTAL(9,D3:D57)</f>
        <v>19389.910000000007</v>
      </c>
      <c r="E58" s="187">
        <f t="shared" ref="E58:F58" si="0">SUBTOTAL(9,E3:E57)</f>
        <v>20018.210000000006</v>
      </c>
      <c r="F58" s="187">
        <f t="shared" si="0"/>
        <v>15124.609999999999</v>
      </c>
    </row>
  </sheetData>
  <autoFilter ref="A2:G17">
    <filterColumn colId="3">
      <filters>
        <filter val="1200"/>
        <filter val="18.75"/>
        <filter val="187.5"/>
        <filter val="27"/>
        <filter val="3"/>
        <filter val="3750"/>
        <filter val="400"/>
        <filter val="585"/>
        <filter val="67.5"/>
        <filter val="75"/>
        <filter val="82.5"/>
      </filters>
    </filterColumn>
  </autoFilter>
  <printOptions horizontalCentered="1" verticalCentered="1"/>
  <pageMargins left="0.7" right="0.7" top="0.5" bottom="0.5" header="0.3" footer="0.3"/>
  <pageSetup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60" zoomScaleNormal="55" workbookViewId="0">
      <selection activeCell="D23" sqref="D23:F23"/>
    </sheetView>
  </sheetViews>
  <sheetFormatPr defaultRowHeight="18" x14ac:dyDescent="0.25"/>
  <cols>
    <col min="1" max="1" width="12" style="187" customWidth="1"/>
    <col min="2" max="2" width="42.140625" style="187" customWidth="1"/>
    <col min="3" max="3" width="41.7109375" style="243" customWidth="1"/>
    <col min="4" max="4" width="15.140625" style="479" customWidth="1"/>
    <col min="5" max="5" width="12.42578125" style="479" customWidth="1"/>
    <col min="6" max="6" width="14.28515625" style="479" customWidth="1"/>
    <col min="7" max="16384" width="9.140625" style="187"/>
  </cols>
  <sheetData>
    <row r="1" spans="1:6" ht="33.75" x14ac:dyDescent="0.5">
      <c r="A1" s="488" t="s">
        <v>1419</v>
      </c>
      <c r="B1" s="245"/>
      <c r="C1" s="485"/>
      <c r="E1" s="489"/>
      <c r="F1" s="246" t="s">
        <v>1193</v>
      </c>
    </row>
    <row r="2" spans="1:6" s="247" customFormat="1" ht="21" customHeight="1" x14ac:dyDescent="0.25">
      <c r="A2" s="170" t="s">
        <v>885</v>
      </c>
      <c r="B2" s="170" t="s">
        <v>1191</v>
      </c>
      <c r="C2" s="486" t="s">
        <v>1192</v>
      </c>
      <c r="D2" s="170" t="s">
        <v>133</v>
      </c>
      <c r="E2" s="170" t="s">
        <v>134</v>
      </c>
      <c r="F2" s="170" t="s">
        <v>135</v>
      </c>
    </row>
    <row r="3" spans="1:6" x14ac:dyDescent="0.25">
      <c r="A3" s="124">
        <v>1</v>
      </c>
      <c r="B3" s="259" t="s">
        <v>70</v>
      </c>
      <c r="C3" s="106" t="s">
        <v>70</v>
      </c>
      <c r="D3" s="248">
        <v>294.17</v>
      </c>
      <c r="E3" s="248">
        <v>302.04000000000002</v>
      </c>
      <c r="F3" s="248">
        <v>585</v>
      </c>
    </row>
    <row r="4" spans="1:6" ht="34.5" customHeight="1" x14ac:dyDescent="0.25">
      <c r="A4" s="124">
        <v>2</v>
      </c>
      <c r="B4" s="259" t="s">
        <v>1194</v>
      </c>
      <c r="C4" s="106" t="s">
        <v>1194</v>
      </c>
      <c r="D4" s="248" t="s">
        <v>29</v>
      </c>
      <c r="E4" s="248">
        <v>4.76</v>
      </c>
      <c r="F4" s="248">
        <v>187.1</v>
      </c>
    </row>
    <row r="5" spans="1:6" ht="36" x14ac:dyDescent="0.25">
      <c r="A5" s="124">
        <v>3</v>
      </c>
      <c r="B5" s="259" t="s">
        <v>1195</v>
      </c>
      <c r="C5" s="106" t="s">
        <v>1195</v>
      </c>
      <c r="D5" s="248">
        <v>18.440000000000001</v>
      </c>
      <c r="E5" s="248">
        <v>10.97</v>
      </c>
      <c r="F5" s="248">
        <v>37.83</v>
      </c>
    </row>
    <row r="6" spans="1:6" ht="61.5" customHeight="1" x14ac:dyDescent="0.25">
      <c r="A6" s="124" t="s">
        <v>1196</v>
      </c>
      <c r="B6" s="259" t="s">
        <v>1197</v>
      </c>
      <c r="C6" s="106" t="s">
        <v>1197</v>
      </c>
      <c r="D6" s="109"/>
      <c r="E6" s="109"/>
      <c r="F6" s="109"/>
    </row>
    <row r="7" spans="1:6" ht="27" customHeight="1" x14ac:dyDescent="0.25">
      <c r="A7" s="124" t="s">
        <v>1198</v>
      </c>
      <c r="B7" s="259" t="s">
        <v>1199</v>
      </c>
      <c r="C7" s="106" t="s">
        <v>1199</v>
      </c>
      <c r="D7" s="109"/>
      <c r="E7" s="109"/>
      <c r="F7" s="109"/>
    </row>
    <row r="8" spans="1:6" ht="36" x14ac:dyDescent="0.25">
      <c r="A8" s="124">
        <v>6</v>
      </c>
      <c r="B8" s="259" t="s">
        <v>1201</v>
      </c>
      <c r="C8" s="106" t="s">
        <v>1201</v>
      </c>
      <c r="D8" s="248">
        <v>62.5</v>
      </c>
      <c r="E8" s="248">
        <v>68.75</v>
      </c>
      <c r="F8" s="248">
        <v>75.62</v>
      </c>
    </row>
    <row r="9" spans="1:6" x14ac:dyDescent="0.25">
      <c r="A9" s="124" t="s">
        <v>1202</v>
      </c>
      <c r="B9" s="259" t="s">
        <v>1203</v>
      </c>
      <c r="C9" s="106" t="s">
        <v>1203</v>
      </c>
      <c r="D9" s="109"/>
      <c r="E9" s="109"/>
      <c r="F9" s="109"/>
    </row>
    <row r="10" spans="1:6" ht="66" customHeight="1" x14ac:dyDescent="0.25">
      <c r="A10" s="124">
        <v>8</v>
      </c>
      <c r="B10" s="259" t="s">
        <v>1204</v>
      </c>
      <c r="C10" s="106" t="s">
        <v>1204</v>
      </c>
      <c r="D10" s="248">
        <v>0.5</v>
      </c>
      <c r="E10" s="248">
        <v>0.55000000000000004</v>
      </c>
      <c r="F10" s="248">
        <v>0.61</v>
      </c>
    </row>
    <row r="11" spans="1:6" ht="58.5" customHeight="1" x14ac:dyDescent="0.25">
      <c r="A11" s="124">
        <v>9</v>
      </c>
      <c r="B11" s="259" t="s">
        <v>1205</v>
      </c>
      <c r="C11" s="106" t="s">
        <v>1205</v>
      </c>
      <c r="D11" s="109" t="s">
        <v>1206</v>
      </c>
      <c r="E11" s="109"/>
      <c r="F11" s="109"/>
    </row>
    <row r="12" spans="1:6" ht="36" x14ac:dyDescent="0.25">
      <c r="A12" s="124">
        <v>10</v>
      </c>
      <c r="B12" s="259" t="s">
        <v>1207</v>
      </c>
      <c r="C12" s="106" t="s">
        <v>1207</v>
      </c>
      <c r="D12" s="248">
        <f>L12*100/331</f>
        <v>0</v>
      </c>
      <c r="E12" s="248">
        <f>L12*110/331</f>
        <v>0</v>
      </c>
      <c r="F12" s="248">
        <f>L12*121/331</f>
        <v>0</v>
      </c>
    </row>
    <row r="13" spans="1:6" ht="54" x14ac:dyDescent="0.25">
      <c r="A13" s="124">
        <v>11</v>
      </c>
      <c r="B13" s="259" t="s">
        <v>1208</v>
      </c>
      <c r="C13" s="106" t="s">
        <v>1208</v>
      </c>
      <c r="D13" s="248">
        <f>L13*100/331</f>
        <v>0</v>
      </c>
      <c r="E13" s="248">
        <f>L13*110/331</f>
        <v>0</v>
      </c>
      <c r="F13" s="248">
        <f>L13*121/331</f>
        <v>0</v>
      </c>
    </row>
    <row r="14" spans="1:6" ht="36" x14ac:dyDescent="0.25">
      <c r="A14" s="124">
        <v>12</v>
      </c>
      <c r="B14" s="259" t="s">
        <v>1209</v>
      </c>
      <c r="C14" s="106" t="s">
        <v>1209</v>
      </c>
      <c r="D14" s="248">
        <f>L14*100/331</f>
        <v>0</v>
      </c>
      <c r="E14" s="248">
        <f>L14*110/331</f>
        <v>0</v>
      </c>
      <c r="F14" s="248">
        <f>L14*121/331</f>
        <v>0</v>
      </c>
    </row>
    <row r="15" spans="1:6" ht="42.75" customHeight="1" x14ac:dyDescent="0.25">
      <c r="A15" s="124">
        <v>13</v>
      </c>
      <c r="B15" s="259" t="s">
        <v>1210</v>
      </c>
      <c r="C15" s="106" t="s">
        <v>1210</v>
      </c>
      <c r="D15" s="248">
        <f>L15*100/331</f>
        <v>0</v>
      </c>
      <c r="E15" s="248">
        <f>L15*110/331</f>
        <v>0</v>
      </c>
      <c r="F15" s="248">
        <f>L15*121/331</f>
        <v>0</v>
      </c>
    </row>
    <row r="16" spans="1:6" ht="36" x14ac:dyDescent="0.25">
      <c r="A16" s="124">
        <v>14</v>
      </c>
      <c r="B16" s="259" t="s">
        <v>1211</v>
      </c>
      <c r="C16" s="106" t="s">
        <v>1211</v>
      </c>
      <c r="D16" s="248">
        <v>1.99</v>
      </c>
      <c r="E16" s="248">
        <v>4.57</v>
      </c>
      <c r="F16" s="248">
        <v>5.4</v>
      </c>
    </row>
    <row r="17" spans="1:6" ht="36" x14ac:dyDescent="0.25">
      <c r="A17" s="124">
        <v>15</v>
      </c>
      <c r="B17" s="259" t="s">
        <v>1212</v>
      </c>
      <c r="C17" s="106" t="s">
        <v>1212</v>
      </c>
      <c r="D17" s="248">
        <v>8.11</v>
      </c>
      <c r="E17" s="248">
        <v>4.8600000000000003</v>
      </c>
      <c r="F17" s="248">
        <v>8.11</v>
      </c>
    </row>
    <row r="18" spans="1:6" ht="54" x14ac:dyDescent="0.25">
      <c r="A18" s="124">
        <v>16</v>
      </c>
      <c r="B18" s="259" t="s">
        <v>1213</v>
      </c>
      <c r="C18" s="106" t="s">
        <v>1213</v>
      </c>
      <c r="D18" s="248" t="s">
        <v>29</v>
      </c>
      <c r="E18" s="248" t="s">
        <v>29</v>
      </c>
      <c r="F18" s="248">
        <v>1.46</v>
      </c>
    </row>
    <row r="19" spans="1:6" ht="36" x14ac:dyDescent="0.25">
      <c r="A19" s="124">
        <v>17</v>
      </c>
      <c r="B19" s="259" t="s">
        <v>1214</v>
      </c>
      <c r="C19" s="106" t="s">
        <v>1214</v>
      </c>
      <c r="D19" s="248">
        <v>0.28000000000000003</v>
      </c>
      <c r="E19" s="248">
        <v>0.16</v>
      </c>
      <c r="F19" s="248">
        <v>1.67</v>
      </c>
    </row>
    <row r="20" spans="1:6" ht="36" x14ac:dyDescent="0.25">
      <c r="A20" s="124">
        <v>18</v>
      </c>
      <c r="B20" s="259" t="s">
        <v>1215</v>
      </c>
      <c r="C20" s="106" t="s">
        <v>1216</v>
      </c>
      <c r="D20" s="248">
        <v>59.78</v>
      </c>
      <c r="E20" s="248">
        <v>34.340000000000003</v>
      </c>
      <c r="F20" s="248">
        <v>109.55</v>
      </c>
    </row>
    <row r="21" spans="1:6" ht="54" x14ac:dyDescent="0.25">
      <c r="A21" s="124" t="s">
        <v>1217</v>
      </c>
      <c r="B21" s="259" t="s">
        <v>1218</v>
      </c>
      <c r="C21" s="106" t="s">
        <v>1219</v>
      </c>
      <c r="D21" s="248">
        <f>1.24+0.1+0.3+0.21+0.22+1+0.5+0.19+0.05</f>
        <v>3.81</v>
      </c>
      <c r="E21" s="248">
        <f>0.1+0.4+0.5+0.19+0.05</f>
        <v>1.24</v>
      </c>
      <c r="F21" s="248">
        <f>2.88+1+1.47+11.53+2.03+0.2+0.56+1+1.28+5+6.63+0.2+0.1+1.16+1.26</f>
        <v>36.299999999999997</v>
      </c>
    </row>
    <row r="22" spans="1:6" ht="54" x14ac:dyDescent="0.25">
      <c r="A22" s="124">
        <v>20</v>
      </c>
      <c r="B22" s="259" t="s">
        <v>1220</v>
      </c>
      <c r="C22" s="106" t="s">
        <v>1221</v>
      </c>
      <c r="D22" s="248">
        <v>717.74</v>
      </c>
      <c r="E22" s="248">
        <v>766.94</v>
      </c>
      <c r="F22" s="248">
        <f>9.77+798.89+8.19</f>
        <v>816.85</v>
      </c>
    </row>
    <row r="23" spans="1:6" x14ac:dyDescent="0.25">
      <c r="A23" s="380" t="s">
        <v>1222</v>
      </c>
      <c r="B23" s="380"/>
      <c r="C23" s="380"/>
      <c r="D23" s="490">
        <f>D3+D5+D6+D7+D8+D9+D10+D12+D13+D14+D15+D16+D17+D19+D20+D21+D22</f>
        <v>1167.32</v>
      </c>
      <c r="E23" s="490">
        <f>E3+E5+E6+E7+E8+E9+E10+E12+E13+E14+E15+E16+E17+E19+E20+E21+E22</f>
        <v>1194.42</v>
      </c>
      <c r="F23" s="490">
        <f>F3+F4+F5+F6+F7+F8+F9+F10+F12+F13+F14+F15+F16+F17+F18+F19+F20+F21+F22</f>
        <v>1865.5</v>
      </c>
    </row>
    <row r="24" spans="1:6" x14ac:dyDescent="0.25">
      <c r="A24" s="249"/>
      <c r="B24" s="249"/>
      <c r="C24" s="487"/>
      <c r="D24" s="491"/>
      <c r="E24" s="491"/>
      <c r="F24" s="492"/>
    </row>
  </sheetData>
  <mergeCells count="1">
    <mergeCell ref="A23:C23"/>
  </mergeCells>
  <printOptions horizontalCentered="1" verticalCentered="1"/>
  <pageMargins left="0.7" right="0.7" top="0.5" bottom="0.5" header="0.3" footer="0.3"/>
  <pageSetup scale="5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view="pageBreakPreview" zoomScale="60" zoomScaleNormal="70" workbookViewId="0">
      <selection activeCell="F24" sqref="F24:L24"/>
    </sheetView>
  </sheetViews>
  <sheetFormatPr defaultRowHeight="18" x14ac:dyDescent="0.25"/>
  <cols>
    <col min="1" max="1" width="5.28515625" style="33" customWidth="1"/>
    <col min="2" max="2" width="26.42578125" style="33" customWidth="1"/>
    <col min="3" max="3" width="12" style="33" customWidth="1"/>
    <col min="4" max="4" width="24.42578125" style="33" customWidth="1"/>
    <col min="5" max="5" width="30.140625" style="33" customWidth="1"/>
    <col min="6" max="6" width="10.7109375" style="33" bestFit="1" customWidth="1"/>
    <col min="7" max="7" width="12" style="33" customWidth="1"/>
    <col min="8" max="8" width="14.42578125" style="33" customWidth="1"/>
    <col min="9" max="9" width="14" style="33" customWidth="1"/>
    <col min="10" max="10" width="10.28515625" style="33" customWidth="1"/>
    <col min="11" max="11" width="12.85546875" style="33" customWidth="1"/>
    <col min="12" max="12" width="9.5703125" style="33" customWidth="1"/>
    <col min="13" max="13" width="10.85546875" style="33" bestFit="1" customWidth="1"/>
    <col min="14" max="14" width="8.28515625" style="33" bestFit="1" customWidth="1"/>
    <col min="15" max="16384" width="9.140625" style="33"/>
  </cols>
  <sheetData>
    <row r="1" spans="1:14" ht="25.5" x14ac:dyDescent="0.35">
      <c r="A1" s="382" t="s">
        <v>1223</v>
      </c>
      <c r="B1" s="382"/>
      <c r="C1" s="382"/>
      <c r="D1" s="382"/>
      <c r="E1" s="382"/>
      <c r="F1" s="382"/>
      <c r="G1" s="382"/>
      <c r="H1" s="382"/>
      <c r="I1" s="382"/>
      <c r="J1" s="382"/>
      <c r="K1" s="382"/>
      <c r="L1" s="382"/>
      <c r="M1" s="382"/>
      <c r="N1" s="382"/>
    </row>
    <row r="2" spans="1:14" ht="25.5" x14ac:dyDescent="0.35">
      <c r="A2" s="383" t="s">
        <v>1224</v>
      </c>
      <c r="B2" s="383"/>
      <c r="C2" s="383"/>
      <c r="D2" s="383"/>
      <c r="E2" s="383"/>
      <c r="F2" s="383"/>
      <c r="G2" s="383"/>
      <c r="H2" s="383"/>
      <c r="I2" s="383"/>
      <c r="J2" s="383"/>
      <c r="K2" s="383"/>
      <c r="L2" s="383"/>
      <c r="M2" s="383"/>
      <c r="N2" s="383"/>
    </row>
    <row r="3" spans="1:14" ht="18" customHeight="1" x14ac:dyDescent="0.25">
      <c r="A3" s="493" t="s">
        <v>1225</v>
      </c>
      <c r="B3" s="494" t="s">
        <v>1226</v>
      </c>
      <c r="C3" s="493" t="s">
        <v>1027</v>
      </c>
      <c r="D3" s="494" t="s">
        <v>1028</v>
      </c>
      <c r="E3" s="494" t="s">
        <v>1227</v>
      </c>
      <c r="F3" s="495" t="s">
        <v>1228</v>
      </c>
      <c r="G3" s="496"/>
      <c r="H3" s="496"/>
      <c r="I3" s="496"/>
      <c r="J3" s="496"/>
      <c r="K3" s="496"/>
      <c r="L3" s="496"/>
      <c r="M3" s="496"/>
      <c r="N3" s="497"/>
    </row>
    <row r="4" spans="1:14" x14ac:dyDescent="0.25">
      <c r="A4" s="498"/>
      <c r="B4" s="499"/>
      <c r="C4" s="498"/>
      <c r="D4" s="499"/>
      <c r="E4" s="499"/>
      <c r="F4" s="495" t="s">
        <v>1097</v>
      </c>
      <c r="G4" s="496"/>
      <c r="H4" s="497"/>
      <c r="I4" s="495" t="s">
        <v>1098</v>
      </c>
      <c r="J4" s="496"/>
      <c r="K4" s="497"/>
      <c r="L4" s="495" t="s">
        <v>1099</v>
      </c>
      <c r="M4" s="496"/>
      <c r="N4" s="497"/>
    </row>
    <row r="5" spans="1:14" x14ac:dyDescent="0.25">
      <c r="A5" s="500"/>
      <c r="B5" s="501"/>
      <c r="C5" s="500"/>
      <c r="D5" s="501"/>
      <c r="E5" s="501"/>
      <c r="F5" s="91" t="s">
        <v>888</v>
      </c>
      <c r="G5" s="91" t="s">
        <v>1229</v>
      </c>
      <c r="H5" s="91" t="s">
        <v>1230</v>
      </c>
      <c r="I5" s="91" t="s">
        <v>888</v>
      </c>
      <c r="J5" s="91" t="s">
        <v>1229</v>
      </c>
      <c r="K5" s="91" t="s">
        <v>1230</v>
      </c>
      <c r="L5" s="91" t="s">
        <v>888</v>
      </c>
      <c r="M5" s="91" t="s">
        <v>1229</v>
      </c>
      <c r="N5" s="91" t="s">
        <v>1230</v>
      </c>
    </row>
    <row r="6" spans="1:14" x14ac:dyDescent="0.25">
      <c r="A6" s="391">
        <v>1</v>
      </c>
      <c r="B6" s="391">
        <v>2</v>
      </c>
      <c r="C6" s="391">
        <v>3</v>
      </c>
      <c r="D6" s="391">
        <v>4</v>
      </c>
      <c r="E6" s="391">
        <v>5</v>
      </c>
      <c r="F6" s="391">
        <v>6</v>
      </c>
      <c r="G6" s="391">
        <v>7</v>
      </c>
      <c r="H6" s="391">
        <v>8</v>
      </c>
      <c r="I6" s="391">
        <v>9</v>
      </c>
      <c r="J6" s="391">
        <v>10</v>
      </c>
      <c r="K6" s="391">
        <v>11</v>
      </c>
      <c r="L6" s="391">
        <v>12</v>
      </c>
      <c r="M6" s="391">
        <v>13</v>
      </c>
      <c r="N6" s="391">
        <v>14</v>
      </c>
    </row>
    <row r="7" spans="1:14" ht="60" x14ac:dyDescent="0.25">
      <c r="A7" s="15">
        <v>1</v>
      </c>
      <c r="B7" s="15" t="s">
        <v>1231</v>
      </c>
      <c r="C7" s="368" t="s">
        <v>1232</v>
      </c>
      <c r="D7" s="273" t="s">
        <v>1233</v>
      </c>
      <c r="E7" s="47" t="s">
        <v>1234</v>
      </c>
      <c r="F7" s="48">
        <v>12295.23</v>
      </c>
      <c r="G7" s="48" t="s">
        <v>1235</v>
      </c>
      <c r="H7" s="48" t="s">
        <v>1236</v>
      </c>
      <c r="I7" s="48" t="s">
        <v>1237</v>
      </c>
      <c r="J7" s="48" t="s">
        <v>1238</v>
      </c>
      <c r="K7" s="48" t="s">
        <v>1239</v>
      </c>
      <c r="L7" s="50" t="s">
        <v>29</v>
      </c>
      <c r="M7" s="142" t="s">
        <v>29</v>
      </c>
      <c r="N7" s="50" t="s">
        <v>29</v>
      </c>
    </row>
    <row r="8" spans="1:14" x14ac:dyDescent="0.25">
      <c r="A8" s="52">
        <v>2</v>
      </c>
      <c r="B8" s="52" t="s">
        <v>1240</v>
      </c>
      <c r="C8" s="381"/>
      <c r="D8" s="273" t="s">
        <v>1233</v>
      </c>
      <c r="E8" s="47" t="s">
        <v>1234</v>
      </c>
      <c r="F8" s="47"/>
      <c r="G8" s="47"/>
      <c r="H8" s="50"/>
      <c r="I8" s="50"/>
      <c r="J8" s="47"/>
      <c r="K8" s="50"/>
      <c r="L8" s="50"/>
      <c r="M8" s="142"/>
      <c r="N8" s="50"/>
    </row>
    <row r="9" spans="1:14" x14ac:dyDescent="0.25">
      <c r="A9" s="52">
        <v>3</v>
      </c>
      <c r="B9" s="52" t="s">
        <v>1241</v>
      </c>
      <c r="C9" s="381"/>
      <c r="D9" s="273" t="s">
        <v>1233</v>
      </c>
      <c r="E9" s="47" t="s">
        <v>1234</v>
      </c>
      <c r="F9" s="47"/>
      <c r="G9" s="47"/>
      <c r="H9" s="50"/>
      <c r="I9" s="50"/>
      <c r="J9" s="47"/>
      <c r="K9" s="50"/>
      <c r="L9" s="50"/>
      <c r="M9" s="273"/>
      <c r="N9" s="50"/>
    </row>
    <row r="10" spans="1:14" x14ac:dyDescent="0.25">
      <c r="A10" s="52">
        <v>4</v>
      </c>
      <c r="B10" s="52" t="s">
        <v>1242</v>
      </c>
      <c r="C10" s="381"/>
      <c r="D10" s="273" t="s">
        <v>1233</v>
      </c>
      <c r="E10" s="47" t="s">
        <v>1234</v>
      </c>
      <c r="F10" s="47"/>
      <c r="G10" s="142"/>
      <c r="H10" s="50"/>
      <c r="I10" s="50"/>
      <c r="J10" s="47"/>
      <c r="K10" s="50"/>
      <c r="L10" s="50"/>
      <c r="M10" s="142"/>
      <c r="N10" s="50"/>
    </row>
    <row r="11" spans="1:14" x14ac:dyDescent="0.25">
      <c r="A11" s="52">
        <v>5</v>
      </c>
      <c r="B11" s="52" t="s">
        <v>1243</v>
      </c>
      <c r="C11" s="381"/>
      <c r="D11" s="273" t="s">
        <v>1233</v>
      </c>
      <c r="E11" s="47" t="s">
        <v>1234</v>
      </c>
      <c r="F11" s="47"/>
      <c r="G11" s="142"/>
      <c r="H11" s="50"/>
      <c r="I11" s="50"/>
      <c r="J11" s="142"/>
      <c r="K11" s="50"/>
      <c r="L11" s="50"/>
      <c r="M11" s="142"/>
      <c r="N11" s="50"/>
    </row>
    <row r="12" spans="1:14" x14ac:dyDescent="0.25">
      <c r="A12" s="53">
        <v>6</v>
      </c>
      <c r="B12" s="53" t="s">
        <v>1244</v>
      </c>
      <c r="C12" s="369"/>
      <c r="D12" s="273" t="s">
        <v>1233</v>
      </c>
      <c r="E12" s="142" t="s">
        <v>1234</v>
      </c>
      <c r="F12" s="47"/>
      <c r="G12" s="142"/>
      <c r="H12" s="50"/>
      <c r="I12" s="50"/>
      <c r="J12" s="142"/>
      <c r="K12" s="50"/>
      <c r="L12" s="50"/>
      <c r="M12" s="142"/>
      <c r="N12" s="50"/>
    </row>
    <row r="13" spans="1:14" x14ac:dyDescent="0.25">
      <c r="A13" s="15">
        <v>7</v>
      </c>
      <c r="B13" s="15" t="s">
        <v>1245</v>
      </c>
      <c r="C13" s="142"/>
      <c r="D13" s="142" t="s">
        <v>1233</v>
      </c>
      <c r="E13" s="142" t="s">
        <v>1234</v>
      </c>
      <c r="F13" s="142"/>
      <c r="G13" s="142"/>
      <c r="H13" s="142"/>
      <c r="I13" s="142"/>
      <c r="J13" s="273"/>
      <c r="K13" s="368"/>
      <c r="L13" s="273"/>
      <c r="M13" s="273"/>
      <c r="N13" s="368"/>
    </row>
    <row r="14" spans="1:14" x14ac:dyDescent="0.25">
      <c r="A14" s="53">
        <v>8</v>
      </c>
      <c r="B14" s="53" t="s">
        <v>1246</v>
      </c>
      <c r="C14" s="142"/>
      <c r="D14" s="142" t="s">
        <v>1233</v>
      </c>
      <c r="E14" s="142" t="s">
        <v>1234</v>
      </c>
      <c r="F14" s="142"/>
      <c r="G14" s="142"/>
      <c r="H14" s="142"/>
      <c r="I14" s="142"/>
      <c r="J14" s="273"/>
      <c r="K14" s="369"/>
      <c r="L14" s="273"/>
      <c r="M14" s="273"/>
      <c r="N14" s="369"/>
    </row>
    <row r="15" spans="1:14" x14ac:dyDescent="0.25">
      <c r="A15" s="15">
        <v>9</v>
      </c>
      <c r="B15" s="15" t="s">
        <v>1247</v>
      </c>
      <c r="C15" s="142"/>
      <c r="D15" s="142" t="s">
        <v>1233</v>
      </c>
      <c r="E15" s="142" t="s">
        <v>1234</v>
      </c>
      <c r="F15" s="142"/>
      <c r="G15" s="142"/>
      <c r="H15" s="142"/>
      <c r="I15" s="142"/>
      <c r="J15" s="142"/>
      <c r="K15" s="142"/>
      <c r="L15" s="142"/>
      <c r="M15" s="142"/>
      <c r="N15" s="142"/>
    </row>
    <row r="16" spans="1:14" x14ac:dyDescent="0.25">
      <c r="A16" s="52">
        <v>10</v>
      </c>
      <c r="B16" s="53" t="s">
        <v>1248</v>
      </c>
      <c r="C16" s="142"/>
      <c r="D16" s="142" t="s">
        <v>1233</v>
      </c>
      <c r="E16" s="142" t="s">
        <v>1234</v>
      </c>
      <c r="F16" s="142"/>
      <c r="G16" s="142"/>
      <c r="H16" s="142"/>
      <c r="I16" s="142"/>
      <c r="J16" s="142"/>
      <c r="K16" s="142"/>
      <c r="L16" s="142"/>
      <c r="M16" s="142"/>
      <c r="N16" s="142"/>
    </row>
    <row r="17" spans="1:14" ht="54" x14ac:dyDescent="0.25">
      <c r="A17" s="279">
        <v>11</v>
      </c>
      <c r="B17" s="368" t="s">
        <v>1249</v>
      </c>
      <c r="C17" s="142" t="s">
        <v>1250</v>
      </c>
      <c r="D17" s="142" t="s">
        <v>1251</v>
      </c>
      <c r="E17" s="14" t="s">
        <v>1252</v>
      </c>
      <c r="F17" s="142"/>
      <c r="G17" s="142"/>
      <c r="H17" s="142"/>
      <c r="I17" s="14" t="s">
        <v>1253</v>
      </c>
      <c r="J17" s="14" t="s">
        <v>1254</v>
      </c>
      <c r="K17" s="14" t="s">
        <v>1254</v>
      </c>
      <c r="L17" s="142"/>
      <c r="M17" s="142"/>
      <c r="N17" s="142"/>
    </row>
    <row r="18" spans="1:14" ht="108" x14ac:dyDescent="0.25">
      <c r="A18" s="52"/>
      <c r="B18" s="381"/>
      <c r="C18" s="142"/>
      <c r="D18" s="142"/>
      <c r="E18" s="14" t="s">
        <v>1255</v>
      </c>
      <c r="F18" s="142"/>
      <c r="G18" s="142"/>
      <c r="H18" s="142"/>
      <c r="I18" s="14" t="s">
        <v>1256</v>
      </c>
      <c r="J18" s="14" t="s">
        <v>1256</v>
      </c>
      <c r="K18" s="14" t="s">
        <v>1257</v>
      </c>
      <c r="L18" s="142"/>
      <c r="M18" s="142"/>
      <c r="N18" s="142"/>
    </row>
    <row r="19" spans="1:14" ht="108" x14ac:dyDescent="0.25">
      <c r="A19" s="52"/>
      <c r="B19" s="368"/>
      <c r="C19" s="142"/>
      <c r="D19" s="142"/>
      <c r="E19" s="14" t="s">
        <v>1258</v>
      </c>
      <c r="F19" s="142"/>
      <c r="G19" s="142"/>
      <c r="H19" s="142"/>
      <c r="I19" s="14" t="s">
        <v>1259</v>
      </c>
      <c r="J19" s="14" t="s">
        <v>1259</v>
      </c>
      <c r="K19" s="14" t="s">
        <v>1260</v>
      </c>
      <c r="L19" s="142"/>
      <c r="M19" s="142"/>
      <c r="N19" s="142"/>
    </row>
    <row r="20" spans="1:14" ht="54" x14ac:dyDescent="0.25">
      <c r="A20" s="52">
        <v>12</v>
      </c>
      <c r="B20" s="381"/>
      <c r="C20" s="142" t="s">
        <v>1261</v>
      </c>
      <c r="D20" s="14" t="s">
        <v>1251</v>
      </c>
      <c r="E20" s="14" t="s">
        <v>1262</v>
      </c>
      <c r="F20" s="142" t="s">
        <v>1263</v>
      </c>
      <c r="G20" s="142" t="s">
        <v>1263</v>
      </c>
      <c r="H20" s="142" t="s">
        <v>1263</v>
      </c>
      <c r="I20" s="14"/>
      <c r="J20" s="14"/>
      <c r="K20" s="14"/>
      <c r="L20" s="142"/>
      <c r="M20" s="142"/>
      <c r="N20" s="142"/>
    </row>
    <row r="21" spans="1:14" ht="72" x14ac:dyDescent="0.25">
      <c r="A21" s="272">
        <v>13</v>
      </c>
      <c r="B21" s="271" t="s">
        <v>1264</v>
      </c>
      <c r="C21" s="142" t="s">
        <v>1265</v>
      </c>
      <c r="D21" s="14" t="s">
        <v>1251</v>
      </c>
      <c r="E21" s="14" t="s">
        <v>1266</v>
      </c>
      <c r="F21" s="142"/>
      <c r="G21" s="142"/>
      <c r="H21" s="142"/>
      <c r="I21" s="14" t="s">
        <v>1267</v>
      </c>
      <c r="J21" s="14" t="s">
        <v>1267</v>
      </c>
      <c r="K21" s="14" t="s">
        <v>1268</v>
      </c>
      <c r="L21" s="142"/>
      <c r="M21" s="142"/>
      <c r="N21" s="142"/>
    </row>
    <row r="22" spans="1:14" ht="54" x14ac:dyDescent="0.25">
      <c r="A22" s="15">
        <v>13</v>
      </c>
      <c r="B22" s="368"/>
      <c r="C22" s="142" t="s">
        <v>1269</v>
      </c>
      <c r="D22" s="14" t="s">
        <v>1251</v>
      </c>
      <c r="E22" s="14" t="s">
        <v>1270</v>
      </c>
      <c r="F22" s="51"/>
      <c r="G22" s="51"/>
      <c r="H22" s="54"/>
      <c r="I22" s="14" t="s">
        <v>87</v>
      </c>
      <c r="J22" s="504" t="s">
        <v>87</v>
      </c>
      <c r="K22" s="505" t="s">
        <v>87</v>
      </c>
      <c r="L22" s="142"/>
      <c r="M22" s="51"/>
      <c r="N22" s="54"/>
    </row>
    <row r="23" spans="1:14" ht="54" x14ac:dyDescent="0.25">
      <c r="A23" s="52">
        <v>14</v>
      </c>
      <c r="B23" s="381" t="s">
        <v>1271</v>
      </c>
      <c r="C23" s="271" t="s">
        <v>1272</v>
      </c>
      <c r="D23" s="14" t="s">
        <v>1273</v>
      </c>
      <c r="E23" s="14" t="s">
        <v>1274</v>
      </c>
      <c r="F23" s="51">
        <v>1392.04</v>
      </c>
      <c r="G23" s="51">
        <v>1392.04</v>
      </c>
      <c r="H23" s="54">
        <v>1255.83311</v>
      </c>
      <c r="I23" s="14">
        <v>1665.6276499999999</v>
      </c>
      <c r="J23" s="504">
        <v>1665.6276499999999</v>
      </c>
      <c r="K23" s="505">
        <v>1463.2031300000001</v>
      </c>
      <c r="L23" s="142">
        <v>1009.726</v>
      </c>
      <c r="M23" s="51">
        <v>1009.726</v>
      </c>
      <c r="N23" s="54">
        <v>188.29182</v>
      </c>
    </row>
    <row r="24" spans="1:14" ht="23.25" x14ac:dyDescent="0.35">
      <c r="A24" s="502"/>
      <c r="B24" s="502"/>
      <c r="C24" s="502"/>
      <c r="D24" s="502"/>
      <c r="E24" s="502"/>
      <c r="F24" s="503">
        <f>SUM(F7:F23)</f>
        <v>13687.27</v>
      </c>
      <c r="G24" s="503"/>
      <c r="H24" s="503"/>
      <c r="I24" s="503">
        <f>SUM(I7:I23)</f>
        <v>1665.6276499999999</v>
      </c>
      <c r="J24" s="503"/>
      <c r="K24" s="503"/>
      <c r="L24" s="503">
        <f>SUM(L7:L23)</f>
        <v>1009.726</v>
      </c>
      <c r="M24" s="502"/>
      <c r="N24" s="502"/>
    </row>
    <row r="25" spans="1:14" ht="23.25" x14ac:dyDescent="0.35">
      <c r="F25" s="400"/>
      <c r="G25" s="400"/>
      <c r="H25" s="400"/>
      <c r="I25" s="400"/>
      <c r="J25" s="400"/>
      <c r="K25" s="400"/>
      <c r="L25" s="400"/>
    </row>
    <row r="26" spans="1:14" ht="23.25" x14ac:dyDescent="0.35">
      <c r="F26" s="400"/>
      <c r="G26" s="400"/>
      <c r="H26" s="400"/>
      <c r="I26" s="400"/>
      <c r="J26" s="400"/>
      <c r="K26" s="400"/>
      <c r="L26" s="400"/>
    </row>
  </sheetData>
  <mergeCells count="17">
    <mergeCell ref="B19:B20"/>
    <mergeCell ref="B22:B23"/>
    <mergeCell ref="A1:N1"/>
    <mergeCell ref="A2:N2"/>
    <mergeCell ref="A3:A5"/>
    <mergeCell ref="B3:B5"/>
    <mergeCell ref="C3:C5"/>
    <mergeCell ref="D3:D5"/>
    <mergeCell ref="E3:E5"/>
    <mergeCell ref="F3:N3"/>
    <mergeCell ref="F4:H4"/>
    <mergeCell ref="I4:K4"/>
    <mergeCell ref="L4:N4"/>
    <mergeCell ref="C7:C12"/>
    <mergeCell ref="K13:K14"/>
    <mergeCell ref="N13:N14"/>
    <mergeCell ref="B17:B18"/>
  </mergeCells>
  <printOptions horizontalCentered="1" verticalCentered="1"/>
  <pageMargins left="0.7" right="0.7" top="0.5" bottom="0.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view="pageBreakPreview" topLeftCell="A79" zoomScale="85" zoomScaleNormal="55" zoomScaleSheetLayoutView="85" workbookViewId="0">
      <selection activeCell="D85" sqref="D85:F85"/>
    </sheetView>
  </sheetViews>
  <sheetFormatPr defaultRowHeight="18" x14ac:dyDescent="0.25"/>
  <cols>
    <col min="1" max="1" width="9.28515625" style="33" bestFit="1" customWidth="1"/>
    <col min="2" max="2" width="39.140625" style="289" customWidth="1"/>
    <col min="3" max="3" width="50.42578125" style="46" customWidth="1"/>
    <col min="4" max="4" width="17.28515625" style="33" customWidth="1"/>
    <col min="5" max="5" width="18.28515625" style="288" customWidth="1"/>
    <col min="6" max="6" width="12.28515625" style="33" customWidth="1"/>
    <col min="7" max="16384" width="9.140625" style="33"/>
  </cols>
  <sheetData>
    <row r="1" spans="1:17" ht="23.25" x14ac:dyDescent="0.25">
      <c r="A1" s="299" t="s">
        <v>1427</v>
      </c>
      <c r="B1" s="299"/>
      <c r="C1" s="299"/>
      <c r="D1" s="299"/>
      <c r="E1" s="300"/>
      <c r="F1" s="300"/>
      <c r="G1" s="1"/>
      <c r="H1" s="1"/>
      <c r="I1" s="1"/>
      <c r="J1" s="1"/>
      <c r="K1" s="1"/>
      <c r="L1" s="1"/>
      <c r="M1" s="1"/>
      <c r="N1" s="1"/>
      <c r="O1" s="1"/>
      <c r="P1" s="1"/>
      <c r="Q1" s="1"/>
    </row>
    <row r="2" spans="1:17" ht="18" customHeight="1" x14ac:dyDescent="0.25">
      <c r="A2" s="301" t="s">
        <v>0</v>
      </c>
      <c r="B2" s="303" t="s">
        <v>1</v>
      </c>
      <c r="C2" s="303" t="s">
        <v>2</v>
      </c>
      <c r="D2" s="304" t="s">
        <v>1426</v>
      </c>
      <c r="E2" s="305"/>
      <c r="F2" s="305"/>
      <c r="G2" s="2"/>
      <c r="H2" s="2"/>
      <c r="I2" s="2"/>
      <c r="J2" s="2"/>
      <c r="K2" s="2"/>
      <c r="L2" s="2"/>
      <c r="M2" s="2"/>
      <c r="N2" s="2"/>
      <c r="O2" s="2"/>
      <c r="P2" s="2"/>
      <c r="Q2" s="2"/>
    </row>
    <row r="3" spans="1:17" x14ac:dyDescent="0.25">
      <c r="A3" s="302"/>
      <c r="B3" s="303"/>
      <c r="C3" s="303"/>
      <c r="D3" s="280" t="s">
        <v>133</v>
      </c>
      <c r="E3" s="280" t="s">
        <v>134</v>
      </c>
      <c r="F3" s="280" t="s">
        <v>135</v>
      </c>
      <c r="G3" s="2"/>
      <c r="H3" s="2"/>
      <c r="I3" s="2"/>
      <c r="J3" s="2"/>
      <c r="K3" s="2"/>
      <c r="L3" s="2"/>
      <c r="M3" s="2"/>
      <c r="N3" s="2"/>
      <c r="O3" s="2"/>
      <c r="P3" s="2"/>
      <c r="Q3" s="2"/>
    </row>
    <row r="4" spans="1:17" x14ac:dyDescent="0.25">
      <c r="A4" s="3"/>
      <c r="B4" s="290"/>
      <c r="C4" s="281"/>
      <c r="D4" s="3"/>
      <c r="E4" s="4"/>
      <c r="F4" s="4"/>
      <c r="G4" s="2"/>
      <c r="H4" s="2"/>
      <c r="I4" s="2"/>
      <c r="J4" s="2"/>
      <c r="K4" s="2"/>
      <c r="L4" s="2"/>
      <c r="M4" s="2"/>
      <c r="N4" s="2"/>
      <c r="O4" s="2"/>
      <c r="P4" s="2"/>
      <c r="Q4" s="2"/>
    </row>
    <row r="5" spans="1:17" ht="36" x14ac:dyDescent="0.25">
      <c r="A5" s="6">
        <v>1</v>
      </c>
      <c r="B5" s="284" t="s">
        <v>4</v>
      </c>
      <c r="C5" s="12" t="s">
        <v>5</v>
      </c>
      <c r="D5" s="7">
        <v>4538.8999999999996</v>
      </c>
      <c r="E5" s="7">
        <v>6516.54</v>
      </c>
      <c r="F5" s="7">
        <v>8000</v>
      </c>
      <c r="G5" s="2"/>
      <c r="H5" s="2"/>
      <c r="I5" s="2"/>
      <c r="J5" s="2"/>
      <c r="K5" s="2"/>
      <c r="L5" s="2"/>
      <c r="M5" s="2"/>
      <c r="N5" s="2"/>
      <c r="O5" s="2"/>
      <c r="P5" s="2"/>
      <c r="Q5" s="2"/>
    </row>
    <row r="6" spans="1:17" x14ac:dyDescent="0.25">
      <c r="A6" s="6">
        <v>2</v>
      </c>
      <c r="B6" s="284" t="s">
        <v>7</v>
      </c>
      <c r="C6" s="12" t="s">
        <v>8</v>
      </c>
      <c r="D6" s="7">
        <v>405.08</v>
      </c>
      <c r="E6" s="7">
        <v>595.79</v>
      </c>
      <c r="F6" s="7">
        <v>1250.72</v>
      </c>
      <c r="G6" s="2"/>
      <c r="H6" s="2"/>
      <c r="I6" s="2"/>
      <c r="J6" s="2"/>
      <c r="K6" s="2"/>
      <c r="L6" s="2"/>
      <c r="M6" s="2"/>
      <c r="N6" s="2"/>
      <c r="O6" s="2"/>
      <c r="P6" s="2"/>
      <c r="Q6" s="2"/>
    </row>
    <row r="7" spans="1:17" x14ac:dyDescent="0.25">
      <c r="A7" s="6">
        <v>3</v>
      </c>
      <c r="B7" s="284" t="s">
        <v>9</v>
      </c>
      <c r="C7" s="12" t="s">
        <v>8</v>
      </c>
      <c r="D7" s="7">
        <v>17.12</v>
      </c>
      <c r="E7" s="7">
        <v>16</v>
      </c>
      <c r="F7" s="7">
        <v>100</v>
      </c>
      <c r="G7" s="2"/>
      <c r="H7" s="2"/>
      <c r="I7" s="2"/>
      <c r="J7" s="2"/>
      <c r="K7" s="2"/>
      <c r="L7" s="2"/>
      <c r="M7" s="2"/>
      <c r="N7" s="2"/>
      <c r="O7" s="2"/>
      <c r="P7" s="2"/>
      <c r="Q7" s="2"/>
    </row>
    <row r="8" spans="1:17" ht="36" x14ac:dyDescent="0.25">
      <c r="A8" s="6">
        <v>4</v>
      </c>
      <c r="B8" s="284" t="s">
        <v>10</v>
      </c>
      <c r="C8" s="12" t="s">
        <v>11</v>
      </c>
      <c r="D8" s="7">
        <v>39.423000000000002</v>
      </c>
      <c r="E8" s="7">
        <v>84.453000000000003</v>
      </c>
      <c r="F8" s="7">
        <v>95.25</v>
      </c>
      <c r="G8" s="2"/>
      <c r="H8" s="2"/>
      <c r="I8" s="2"/>
      <c r="J8" s="2"/>
      <c r="K8" s="2"/>
      <c r="L8" s="2"/>
      <c r="M8" s="2"/>
      <c r="N8" s="2"/>
      <c r="O8" s="2"/>
      <c r="P8" s="2"/>
      <c r="Q8" s="2"/>
    </row>
    <row r="9" spans="1:17" ht="36" x14ac:dyDescent="0.25">
      <c r="A9" s="6">
        <v>5</v>
      </c>
      <c r="B9" s="284" t="s">
        <v>12</v>
      </c>
      <c r="C9" s="12" t="s">
        <v>1422</v>
      </c>
      <c r="D9" s="7">
        <v>228.22</v>
      </c>
      <c r="E9" s="7">
        <v>287.36</v>
      </c>
      <c r="F9" s="7">
        <v>149.72</v>
      </c>
      <c r="G9" s="2"/>
      <c r="H9" s="2"/>
      <c r="I9" s="2"/>
      <c r="J9" s="2"/>
      <c r="K9" s="2"/>
      <c r="L9" s="2"/>
      <c r="M9" s="2"/>
      <c r="N9" s="2"/>
      <c r="O9" s="2"/>
      <c r="P9" s="2"/>
      <c r="Q9" s="2"/>
    </row>
    <row r="10" spans="1:17" x14ac:dyDescent="0.25">
      <c r="A10" s="6">
        <v>6</v>
      </c>
      <c r="B10" s="284" t="s">
        <v>13</v>
      </c>
      <c r="C10" s="12" t="s">
        <v>1423</v>
      </c>
      <c r="D10" s="7">
        <v>10845.13</v>
      </c>
      <c r="E10" s="7">
        <v>4774.13</v>
      </c>
      <c r="F10" s="7">
        <v>6240</v>
      </c>
      <c r="G10" s="2"/>
      <c r="H10" s="2"/>
      <c r="I10" s="2"/>
      <c r="J10" s="2"/>
      <c r="K10" s="2"/>
      <c r="L10" s="2"/>
      <c r="M10" s="2"/>
      <c r="N10" s="2"/>
      <c r="O10" s="2"/>
      <c r="P10" s="2"/>
      <c r="Q10" s="2"/>
    </row>
    <row r="11" spans="1:17" x14ac:dyDescent="0.25">
      <c r="A11" s="6">
        <v>7</v>
      </c>
      <c r="B11" s="284" t="s">
        <v>13</v>
      </c>
      <c r="C11" s="12" t="s">
        <v>1421</v>
      </c>
      <c r="D11" s="11">
        <v>1652.13</v>
      </c>
      <c r="E11" s="11">
        <v>4263.37</v>
      </c>
      <c r="F11" s="11">
        <v>5156.3500000000004</v>
      </c>
      <c r="G11" s="2"/>
      <c r="H11" s="2"/>
      <c r="I11" s="2"/>
      <c r="J11" s="2"/>
      <c r="K11" s="2"/>
      <c r="L11" s="2"/>
      <c r="M11" s="2"/>
      <c r="N11" s="2"/>
      <c r="O11" s="2"/>
      <c r="P11" s="2"/>
      <c r="Q11" s="2"/>
    </row>
    <row r="12" spans="1:17" x14ac:dyDescent="0.25">
      <c r="A12" s="6">
        <v>8</v>
      </c>
      <c r="B12" s="284" t="s">
        <v>13</v>
      </c>
      <c r="C12" s="12" t="s">
        <v>16</v>
      </c>
      <c r="D12" s="7">
        <v>1199</v>
      </c>
      <c r="E12" s="7">
        <v>1468</v>
      </c>
      <c r="F12" s="7">
        <v>1680</v>
      </c>
      <c r="G12" s="2"/>
      <c r="H12" s="2"/>
      <c r="I12" s="2"/>
      <c r="J12" s="2"/>
      <c r="K12" s="2"/>
      <c r="L12" s="2"/>
      <c r="M12" s="2"/>
      <c r="N12" s="2"/>
      <c r="O12" s="2"/>
      <c r="P12" s="2"/>
      <c r="Q12" s="2"/>
    </row>
    <row r="13" spans="1:17" x14ac:dyDescent="0.25">
      <c r="A13" s="6">
        <v>9</v>
      </c>
      <c r="B13" s="284" t="s">
        <v>17</v>
      </c>
      <c r="C13" s="12" t="s">
        <v>18</v>
      </c>
      <c r="D13" s="7">
        <v>134.29</v>
      </c>
      <c r="E13" s="7">
        <v>45</v>
      </c>
      <c r="F13" s="7">
        <v>224.47</v>
      </c>
      <c r="G13" s="2"/>
      <c r="H13" s="2"/>
      <c r="I13" s="2"/>
      <c r="J13" s="2"/>
      <c r="K13" s="2"/>
      <c r="L13" s="2"/>
      <c r="M13" s="2"/>
      <c r="N13" s="2"/>
      <c r="O13" s="2"/>
      <c r="P13" s="2"/>
      <c r="Q13" s="2"/>
    </row>
    <row r="14" spans="1:17" x14ac:dyDescent="0.25">
      <c r="A14" s="6">
        <v>10</v>
      </c>
      <c r="B14" s="284" t="s">
        <v>19</v>
      </c>
      <c r="C14" s="12" t="s">
        <v>20</v>
      </c>
      <c r="D14" s="7">
        <v>318</v>
      </c>
      <c r="E14" s="7">
        <v>375</v>
      </c>
      <c r="F14" s="7">
        <v>0.03</v>
      </c>
      <c r="G14" s="2"/>
      <c r="H14" s="2"/>
      <c r="I14" s="2"/>
      <c r="J14" s="2"/>
      <c r="K14" s="2"/>
      <c r="L14" s="2"/>
      <c r="M14" s="2"/>
      <c r="N14" s="2"/>
      <c r="O14" s="2"/>
      <c r="P14" s="2"/>
      <c r="Q14" s="2"/>
    </row>
    <row r="15" spans="1:17" ht="36" x14ac:dyDescent="0.25">
      <c r="A15" s="6">
        <v>11</v>
      </c>
      <c r="B15" s="284" t="s">
        <v>21</v>
      </c>
      <c r="C15" s="12" t="s">
        <v>22</v>
      </c>
      <c r="D15" s="7">
        <v>64.5</v>
      </c>
      <c r="E15" s="7">
        <v>495.15</v>
      </c>
      <c r="F15" s="7">
        <v>3164.5</v>
      </c>
      <c r="G15" s="2"/>
      <c r="H15" s="2"/>
      <c r="I15" s="2"/>
      <c r="J15" s="2"/>
      <c r="K15" s="2"/>
      <c r="L15" s="2"/>
      <c r="M15" s="2"/>
      <c r="N15" s="2"/>
      <c r="O15" s="2"/>
      <c r="P15" s="2"/>
      <c r="Q15" s="2"/>
    </row>
    <row r="16" spans="1:17" x14ac:dyDescent="0.25">
      <c r="A16" s="6">
        <v>12</v>
      </c>
      <c r="B16" s="284" t="s">
        <v>23</v>
      </c>
      <c r="C16" s="12" t="s">
        <v>24</v>
      </c>
      <c r="D16" s="5">
        <v>200</v>
      </c>
      <c r="E16" s="5">
        <v>300</v>
      </c>
      <c r="F16" s="5">
        <v>880</v>
      </c>
      <c r="G16" s="2"/>
      <c r="H16" s="2"/>
      <c r="I16" s="2"/>
      <c r="J16" s="2"/>
      <c r="K16" s="2"/>
      <c r="L16" s="2"/>
      <c r="M16" s="2"/>
      <c r="N16" s="2"/>
      <c r="O16" s="2"/>
      <c r="P16" s="2"/>
      <c r="Q16" s="2"/>
    </row>
    <row r="17" spans="1:17" x14ac:dyDescent="0.25">
      <c r="A17" s="6">
        <v>13</v>
      </c>
      <c r="B17" s="284" t="s">
        <v>25</v>
      </c>
      <c r="C17" s="12" t="s">
        <v>26</v>
      </c>
      <c r="D17" s="7">
        <v>446</v>
      </c>
      <c r="E17" s="7">
        <v>450</v>
      </c>
      <c r="F17" s="7">
        <v>430</v>
      </c>
      <c r="G17" s="2"/>
      <c r="H17" s="2"/>
      <c r="I17" s="2"/>
      <c r="J17" s="2"/>
      <c r="K17" s="2"/>
      <c r="L17" s="2"/>
      <c r="M17" s="2"/>
      <c r="N17" s="2"/>
      <c r="O17" s="2"/>
      <c r="P17" s="2"/>
      <c r="Q17" s="2"/>
    </row>
    <row r="18" spans="1:17" ht="36" x14ac:dyDescent="0.25">
      <c r="A18" s="6">
        <v>14</v>
      </c>
      <c r="B18" s="291" t="s">
        <v>27</v>
      </c>
      <c r="C18" s="12" t="s">
        <v>28</v>
      </c>
      <c r="D18" s="7">
        <v>4476.6400000000003</v>
      </c>
      <c r="E18" s="8">
        <v>11369.44</v>
      </c>
      <c r="F18" s="7">
        <v>6782.43</v>
      </c>
      <c r="G18" s="2"/>
      <c r="H18" s="2"/>
      <c r="I18" s="2"/>
      <c r="J18" s="2"/>
      <c r="K18" s="2"/>
      <c r="L18" s="2"/>
      <c r="M18" s="2"/>
      <c r="N18" s="2"/>
      <c r="O18" s="2"/>
      <c r="P18" s="2"/>
      <c r="Q18" s="2"/>
    </row>
    <row r="19" spans="1:17" x14ac:dyDescent="0.25">
      <c r="A19" s="6">
        <v>15</v>
      </c>
      <c r="B19" s="284" t="s">
        <v>30</v>
      </c>
      <c r="C19" s="12" t="s">
        <v>31</v>
      </c>
      <c r="D19" s="7">
        <v>4631.76</v>
      </c>
      <c r="E19" s="7">
        <v>4875</v>
      </c>
      <c r="F19" s="7" t="s">
        <v>29</v>
      </c>
      <c r="G19" s="2"/>
      <c r="H19" s="2"/>
      <c r="I19" s="2"/>
      <c r="J19" s="2"/>
      <c r="K19" s="2"/>
      <c r="L19" s="2"/>
      <c r="M19" s="2"/>
      <c r="N19" s="2"/>
      <c r="O19" s="2"/>
      <c r="P19" s="2"/>
      <c r="Q19" s="2"/>
    </row>
    <row r="20" spans="1:17" x14ac:dyDescent="0.25">
      <c r="A20" s="6">
        <v>16</v>
      </c>
      <c r="B20" s="284" t="s">
        <v>30</v>
      </c>
      <c r="C20" s="12" t="s">
        <v>32</v>
      </c>
      <c r="D20" s="7">
        <v>6179.16</v>
      </c>
      <c r="E20" s="7">
        <v>7148.74</v>
      </c>
      <c r="F20" s="7" t="s">
        <v>29</v>
      </c>
      <c r="G20" s="2"/>
      <c r="H20" s="2"/>
      <c r="I20" s="2"/>
      <c r="J20" s="2"/>
      <c r="K20" s="2"/>
      <c r="L20" s="2"/>
      <c r="M20" s="2"/>
      <c r="N20" s="2"/>
      <c r="O20" s="2"/>
      <c r="P20" s="2"/>
      <c r="Q20" s="2"/>
    </row>
    <row r="21" spans="1:17" x14ac:dyDescent="0.25">
      <c r="A21" s="6">
        <v>17</v>
      </c>
      <c r="B21" s="284" t="s">
        <v>33</v>
      </c>
      <c r="C21" s="12" t="s">
        <v>34</v>
      </c>
      <c r="D21" s="7">
        <v>27515</v>
      </c>
      <c r="E21" s="7">
        <v>41688</v>
      </c>
      <c r="F21" s="7">
        <v>41376.9</v>
      </c>
      <c r="G21" s="2"/>
      <c r="H21" s="2"/>
      <c r="I21" s="2"/>
      <c r="J21" s="2"/>
      <c r="K21" s="2"/>
      <c r="L21" s="2"/>
      <c r="M21" s="2"/>
      <c r="N21" s="2"/>
      <c r="O21" s="2"/>
      <c r="P21" s="2"/>
      <c r="Q21" s="2"/>
    </row>
    <row r="22" spans="1:17" x14ac:dyDescent="0.25">
      <c r="A22" s="6">
        <v>18</v>
      </c>
      <c r="B22" s="284" t="s">
        <v>33</v>
      </c>
      <c r="C22" s="12" t="s">
        <v>35</v>
      </c>
      <c r="D22" s="7">
        <v>4437.3999999999996</v>
      </c>
      <c r="E22" s="7">
        <v>4871.8</v>
      </c>
      <c r="F22" s="7">
        <v>2979.01</v>
      </c>
      <c r="G22" s="2"/>
      <c r="H22" s="2"/>
      <c r="I22" s="2"/>
      <c r="J22" s="2"/>
      <c r="K22" s="2"/>
      <c r="L22" s="2"/>
      <c r="M22" s="2"/>
      <c r="N22" s="2"/>
      <c r="O22" s="2"/>
      <c r="P22" s="2"/>
      <c r="Q22" s="2"/>
    </row>
    <row r="23" spans="1:17" ht="54" x14ac:dyDescent="0.25">
      <c r="A23" s="6">
        <v>19</v>
      </c>
      <c r="B23" s="134" t="s">
        <v>36</v>
      </c>
      <c r="C23" s="282" t="s">
        <v>37</v>
      </c>
      <c r="D23" s="36">
        <v>3145.32</v>
      </c>
      <c r="E23" s="177">
        <v>2779.17</v>
      </c>
      <c r="F23" s="35">
        <v>6405.98</v>
      </c>
      <c r="G23" s="2"/>
      <c r="H23" s="2"/>
      <c r="I23" s="2"/>
      <c r="J23" s="2"/>
      <c r="K23" s="2"/>
      <c r="L23" s="2"/>
      <c r="M23" s="2"/>
      <c r="N23" s="2"/>
      <c r="O23" s="2"/>
      <c r="P23" s="2"/>
      <c r="Q23" s="2"/>
    </row>
    <row r="24" spans="1:17" ht="36" x14ac:dyDescent="0.25">
      <c r="A24" s="6">
        <v>20</v>
      </c>
      <c r="B24" s="134" t="s">
        <v>36</v>
      </c>
      <c r="C24" s="282" t="s">
        <v>39</v>
      </c>
      <c r="D24" s="37">
        <v>8223.82</v>
      </c>
      <c r="E24" s="176">
        <v>15119.26</v>
      </c>
      <c r="F24" s="37">
        <v>22713.16</v>
      </c>
      <c r="G24" s="2"/>
      <c r="H24" s="2"/>
      <c r="I24" s="2"/>
      <c r="J24" s="2"/>
      <c r="K24" s="2"/>
      <c r="L24" s="2"/>
      <c r="M24" s="2"/>
      <c r="N24" s="2"/>
      <c r="O24" s="2"/>
      <c r="P24" s="2"/>
      <c r="Q24" s="2"/>
    </row>
    <row r="25" spans="1:17" ht="36" x14ac:dyDescent="0.25">
      <c r="A25" s="6">
        <v>21</v>
      </c>
      <c r="B25" s="134" t="s">
        <v>36</v>
      </c>
      <c r="C25" s="242" t="s">
        <v>40</v>
      </c>
      <c r="D25" s="39">
        <v>2090.4699999999998</v>
      </c>
      <c r="E25" s="181">
        <v>3046.28</v>
      </c>
      <c r="F25" s="39">
        <v>2798.61</v>
      </c>
      <c r="G25" s="2"/>
      <c r="H25" s="2"/>
      <c r="I25" s="2"/>
      <c r="J25" s="2"/>
      <c r="K25" s="2"/>
      <c r="L25" s="2"/>
      <c r="M25" s="2"/>
      <c r="N25" s="2"/>
      <c r="O25" s="2"/>
      <c r="P25" s="2"/>
      <c r="Q25" s="2"/>
    </row>
    <row r="26" spans="1:17" x14ac:dyDescent="0.25">
      <c r="A26" s="6">
        <v>22</v>
      </c>
      <c r="B26" s="134" t="s">
        <v>41</v>
      </c>
      <c r="C26" s="242" t="s">
        <v>42</v>
      </c>
      <c r="D26" s="39">
        <v>635.44000000000005</v>
      </c>
      <c r="E26" s="181">
        <v>600</v>
      </c>
      <c r="F26" s="39">
        <v>750</v>
      </c>
      <c r="G26" s="2"/>
      <c r="H26" s="2"/>
      <c r="I26" s="2"/>
      <c r="J26" s="2"/>
      <c r="K26" s="2"/>
      <c r="L26" s="2"/>
      <c r="M26" s="2"/>
      <c r="N26" s="2"/>
      <c r="O26" s="2"/>
      <c r="P26" s="2"/>
      <c r="Q26" s="2"/>
    </row>
    <row r="27" spans="1:17" x14ac:dyDescent="0.25">
      <c r="A27" s="6">
        <v>23</v>
      </c>
      <c r="B27" s="134" t="s">
        <v>41</v>
      </c>
      <c r="C27" s="242" t="s">
        <v>43</v>
      </c>
      <c r="D27" s="39">
        <v>2333</v>
      </c>
      <c r="E27" s="181">
        <v>2197</v>
      </c>
      <c r="F27" s="39">
        <v>3000</v>
      </c>
      <c r="G27" s="2"/>
      <c r="H27" s="2"/>
      <c r="I27" s="2"/>
      <c r="J27" s="2"/>
      <c r="K27" s="2"/>
      <c r="L27" s="2"/>
      <c r="M27" s="2"/>
      <c r="N27" s="2"/>
      <c r="O27" s="2"/>
      <c r="P27" s="2"/>
      <c r="Q27" s="2"/>
    </row>
    <row r="28" spans="1:17" x14ac:dyDescent="0.25">
      <c r="A28" s="6">
        <v>24</v>
      </c>
      <c r="B28" s="134" t="s">
        <v>41</v>
      </c>
      <c r="C28" s="242" t="s">
        <v>44</v>
      </c>
      <c r="D28" s="39">
        <v>776.25</v>
      </c>
      <c r="E28" s="40">
        <v>1250</v>
      </c>
      <c r="F28" s="39">
        <v>1750</v>
      </c>
      <c r="G28" s="2"/>
      <c r="H28" s="2"/>
      <c r="I28" s="2"/>
      <c r="J28" s="2"/>
      <c r="K28" s="2"/>
      <c r="L28" s="2"/>
      <c r="M28" s="2"/>
      <c r="N28" s="2"/>
      <c r="O28" s="2"/>
      <c r="P28" s="2"/>
      <c r="Q28" s="2"/>
    </row>
    <row r="29" spans="1:17" ht="36" x14ac:dyDescent="0.25">
      <c r="A29" s="6">
        <v>25</v>
      </c>
      <c r="B29" s="185" t="s">
        <v>45</v>
      </c>
      <c r="C29" s="185" t="s">
        <v>46</v>
      </c>
      <c r="D29" s="18">
        <v>2.7E-2</v>
      </c>
      <c r="E29" s="18">
        <v>0.06</v>
      </c>
      <c r="F29" s="18">
        <v>0.05</v>
      </c>
      <c r="G29" s="2"/>
      <c r="H29" s="2"/>
      <c r="I29" s="2"/>
      <c r="J29" s="2"/>
      <c r="K29" s="2"/>
      <c r="L29" s="2"/>
      <c r="M29" s="2"/>
      <c r="N29" s="2"/>
      <c r="O29" s="2"/>
      <c r="P29" s="2"/>
      <c r="Q29" s="2"/>
    </row>
    <row r="30" spans="1:17" x14ac:dyDescent="0.25">
      <c r="A30" s="6">
        <v>26</v>
      </c>
      <c r="B30" s="185" t="s">
        <v>47</v>
      </c>
      <c r="C30" s="185" t="s">
        <v>48</v>
      </c>
      <c r="D30" s="18">
        <v>1.1100000000000001</v>
      </c>
      <c r="E30" s="18">
        <v>0.54</v>
      </c>
      <c r="F30" s="18">
        <v>7.7</v>
      </c>
      <c r="G30" s="2"/>
      <c r="H30" s="2"/>
      <c r="I30" s="2"/>
      <c r="J30" s="2"/>
      <c r="K30" s="2"/>
      <c r="L30" s="2"/>
      <c r="M30" s="2"/>
      <c r="N30" s="2"/>
      <c r="O30" s="2"/>
      <c r="P30" s="2"/>
      <c r="Q30" s="2"/>
    </row>
    <row r="31" spans="1:17" ht="36" x14ac:dyDescent="0.25">
      <c r="A31" s="6">
        <v>27</v>
      </c>
      <c r="B31" s="185" t="s">
        <v>49</v>
      </c>
      <c r="C31" s="185" t="s">
        <v>50</v>
      </c>
      <c r="D31" s="18">
        <v>0.89</v>
      </c>
      <c r="E31" s="18">
        <v>3.13</v>
      </c>
      <c r="F31" s="18">
        <v>3.22</v>
      </c>
      <c r="G31" s="2"/>
      <c r="H31" s="2"/>
      <c r="I31" s="2"/>
      <c r="J31" s="2"/>
      <c r="K31" s="2"/>
      <c r="L31" s="2"/>
      <c r="M31" s="2"/>
      <c r="N31" s="2"/>
      <c r="O31" s="2"/>
      <c r="P31" s="2"/>
      <c r="Q31" s="2"/>
    </row>
    <row r="32" spans="1:17" x14ac:dyDescent="0.25">
      <c r="A32" s="6">
        <v>28</v>
      </c>
      <c r="B32" s="185" t="s">
        <v>51</v>
      </c>
      <c r="C32" s="185" t="s">
        <v>52</v>
      </c>
      <c r="D32" s="18">
        <v>8.34</v>
      </c>
      <c r="E32" s="18">
        <v>3</v>
      </c>
      <c r="F32" s="18">
        <v>1.73</v>
      </c>
      <c r="G32" s="2"/>
      <c r="H32" s="2"/>
      <c r="I32" s="2"/>
      <c r="J32" s="2"/>
      <c r="K32" s="2"/>
      <c r="L32" s="2"/>
      <c r="M32" s="2"/>
      <c r="N32" s="2"/>
      <c r="O32" s="2"/>
      <c r="P32" s="2"/>
      <c r="Q32" s="2"/>
    </row>
    <row r="33" spans="1:17" ht="36" x14ac:dyDescent="0.25">
      <c r="A33" s="6">
        <v>29</v>
      </c>
      <c r="B33" s="185" t="s">
        <v>53</v>
      </c>
      <c r="C33" s="185" t="s">
        <v>54</v>
      </c>
      <c r="D33" s="18">
        <v>0.25</v>
      </c>
      <c r="E33" s="18">
        <v>0</v>
      </c>
      <c r="F33" s="18">
        <v>0.61</v>
      </c>
      <c r="G33" s="2"/>
      <c r="H33" s="2"/>
      <c r="I33" s="2"/>
      <c r="J33" s="2"/>
      <c r="K33" s="2"/>
      <c r="L33" s="2"/>
      <c r="M33" s="2"/>
      <c r="N33" s="2"/>
      <c r="O33" s="2"/>
      <c r="P33" s="2"/>
      <c r="Q33" s="2"/>
    </row>
    <row r="34" spans="1:17" ht="54" x14ac:dyDescent="0.25">
      <c r="A34" s="6">
        <v>30</v>
      </c>
      <c r="B34" s="185" t="s">
        <v>55</v>
      </c>
      <c r="C34" s="185" t="s">
        <v>56</v>
      </c>
      <c r="D34" s="18">
        <v>1.77</v>
      </c>
      <c r="E34" s="18">
        <v>2.88</v>
      </c>
      <c r="F34" s="18">
        <v>0.25</v>
      </c>
      <c r="G34" s="2"/>
      <c r="H34" s="2"/>
      <c r="I34" s="2"/>
      <c r="J34" s="2"/>
      <c r="K34" s="2"/>
      <c r="L34" s="2"/>
      <c r="M34" s="2"/>
      <c r="N34" s="2"/>
      <c r="O34" s="2"/>
      <c r="P34" s="2"/>
      <c r="Q34" s="2"/>
    </row>
    <row r="35" spans="1:17" ht="36" x14ac:dyDescent="0.25">
      <c r="A35" s="6">
        <v>31</v>
      </c>
      <c r="B35" s="185" t="s">
        <v>57</v>
      </c>
      <c r="C35" s="185" t="s">
        <v>58</v>
      </c>
      <c r="D35" s="18">
        <v>1.57</v>
      </c>
      <c r="E35" s="18">
        <v>0.24</v>
      </c>
      <c r="F35" s="18">
        <v>0.12</v>
      </c>
      <c r="G35" s="2"/>
      <c r="H35" s="2"/>
      <c r="I35" s="2"/>
      <c r="J35" s="2"/>
      <c r="K35" s="2"/>
      <c r="L35" s="2"/>
      <c r="M35" s="2"/>
      <c r="N35" s="2"/>
      <c r="O35" s="2"/>
      <c r="P35" s="2"/>
      <c r="Q35" s="2"/>
    </row>
    <row r="36" spans="1:17" ht="36" x14ac:dyDescent="0.25">
      <c r="A36" s="6">
        <v>32</v>
      </c>
      <c r="B36" s="185" t="s">
        <v>59</v>
      </c>
      <c r="C36" s="185" t="s">
        <v>60</v>
      </c>
      <c r="D36" s="18">
        <v>0.96</v>
      </c>
      <c r="E36" s="18">
        <v>0.18</v>
      </c>
      <c r="F36" s="18">
        <v>0</v>
      </c>
      <c r="G36" s="2"/>
      <c r="H36" s="2"/>
      <c r="I36" s="2"/>
      <c r="J36" s="2"/>
      <c r="K36" s="2"/>
      <c r="L36" s="2"/>
      <c r="M36" s="2"/>
      <c r="N36" s="2"/>
      <c r="O36" s="2"/>
      <c r="P36" s="2"/>
      <c r="Q36" s="2"/>
    </row>
    <row r="37" spans="1:17" ht="36" x14ac:dyDescent="0.25">
      <c r="A37" s="6">
        <v>33</v>
      </c>
      <c r="B37" s="185" t="s">
        <v>1425</v>
      </c>
      <c r="C37" s="185" t="s">
        <v>61</v>
      </c>
      <c r="D37" s="18">
        <v>7.99</v>
      </c>
      <c r="E37" s="18">
        <v>5.74</v>
      </c>
      <c r="F37" s="18">
        <v>12</v>
      </c>
      <c r="G37" s="2"/>
      <c r="H37" s="2"/>
      <c r="I37" s="2"/>
      <c r="J37" s="2"/>
      <c r="K37" s="2"/>
      <c r="L37" s="2"/>
      <c r="M37" s="2"/>
      <c r="N37" s="2"/>
      <c r="O37" s="2"/>
      <c r="P37" s="2"/>
      <c r="Q37" s="2"/>
    </row>
    <row r="38" spans="1:17" ht="36" x14ac:dyDescent="0.25">
      <c r="A38" s="6">
        <v>34</v>
      </c>
      <c r="B38" s="185" t="s">
        <v>1424</v>
      </c>
      <c r="C38" s="185" t="s">
        <v>62</v>
      </c>
      <c r="D38" s="18">
        <v>0</v>
      </c>
      <c r="E38" s="18">
        <v>3</v>
      </c>
      <c r="F38" s="18">
        <v>2.9</v>
      </c>
      <c r="G38" s="2"/>
      <c r="H38" s="2"/>
      <c r="I38" s="2"/>
      <c r="J38" s="2"/>
      <c r="K38" s="2"/>
      <c r="L38" s="2"/>
      <c r="M38" s="2"/>
      <c r="N38" s="2"/>
      <c r="O38" s="2"/>
      <c r="P38" s="2"/>
      <c r="Q38" s="2"/>
    </row>
    <row r="39" spans="1:17" ht="36" x14ac:dyDescent="0.25">
      <c r="A39" s="6">
        <v>35</v>
      </c>
      <c r="B39" s="284" t="s">
        <v>63</v>
      </c>
      <c r="C39" s="12" t="s">
        <v>64</v>
      </c>
      <c r="D39" s="7">
        <v>1000</v>
      </c>
      <c r="E39" s="7">
        <v>1000</v>
      </c>
      <c r="F39" s="7">
        <v>1500</v>
      </c>
      <c r="G39" s="2"/>
      <c r="H39" s="2"/>
      <c r="I39" s="2"/>
      <c r="J39" s="2"/>
      <c r="K39" s="2"/>
      <c r="L39" s="2"/>
      <c r="M39" s="2"/>
      <c r="N39" s="2"/>
      <c r="O39" s="2"/>
      <c r="P39" s="2"/>
      <c r="Q39" s="2"/>
    </row>
    <row r="40" spans="1:17" ht="36" x14ac:dyDescent="0.25">
      <c r="A40" s="6">
        <v>36</v>
      </c>
      <c r="B40" s="284" t="s">
        <v>63</v>
      </c>
      <c r="C40" s="12" t="s">
        <v>65</v>
      </c>
      <c r="D40" s="7">
        <v>1</v>
      </c>
      <c r="E40" s="7">
        <v>1</v>
      </c>
      <c r="F40" s="7">
        <v>1.75</v>
      </c>
      <c r="G40" s="2"/>
      <c r="H40" s="2"/>
      <c r="I40" s="2"/>
      <c r="J40" s="2"/>
      <c r="K40" s="2"/>
      <c r="L40" s="2"/>
      <c r="M40" s="2"/>
      <c r="N40" s="2"/>
      <c r="O40" s="2"/>
      <c r="P40" s="2"/>
      <c r="Q40" s="2"/>
    </row>
    <row r="41" spans="1:17" x14ac:dyDescent="0.25">
      <c r="A41" s="6">
        <v>37</v>
      </c>
      <c r="B41" s="284" t="s">
        <v>66</v>
      </c>
      <c r="C41" s="12" t="s">
        <v>66</v>
      </c>
      <c r="D41" s="7">
        <v>38.01</v>
      </c>
      <c r="E41" s="7">
        <v>38.270000000000003</v>
      </c>
      <c r="F41" s="7">
        <v>45.7</v>
      </c>
      <c r="G41" s="2"/>
      <c r="H41" s="2"/>
      <c r="I41" s="2"/>
      <c r="J41" s="2"/>
      <c r="K41" s="2"/>
      <c r="L41" s="2"/>
      <c r="M41" s="2"/>
      <c r="N41" s="2"/>
      <c r="O41" s="2"/>
      <c r="P41" s="2"/>
      <c r="Q41" s="2"/>
    </row>
    <row r="42" spans="1:17" x14ac:dyDescent="0.25">
      <c r="A42" s="6">
        <v>38</v>
      </c>
      <c r="B42" s="284" t="s">
        <v>67</v>
      </c>
      <c r="C42" s="12" t="s">
        <v>67</v>
      </c>
      <c r="D42" s="7">
        <v>74.22</v>
      </c>
      <c r="E42" s="7">
        <v>74.53</v>
      </c>
      <c r="F42" s="7">
        <v>114.97</v>
      </c>
      <c r="G42" s="2"/>
      <c r="H42" s="2"/>
      <c r="I42" s="2"/>
      <c r="J42" s="2"/>
      <c r="K42" s="2"/>
      <c r="L42" s="2"/>
      <c r="M42" s="2"/>
      <c r="N42" s="2"/>
      <c r="O42" s="2"/>
      <c r="P42" s="2"/>
      <c r="Q42" s="2"/>
    </row>
    <row r="43" spans="1:17" x14ac:dyDescent="0.25">
      <c r="A43" s="6">
        <v>39</v>
      </c>
      <c r="B43" s="284" t="s">
        <v>68</v>
      </c>
      <c r="C43" s="12" t="s">
        <v>68</v>
      </c>
      <c r="D43" s="7">
        <v>52.52</v>
      </c>
      <c r="E43" s="7">
        <v>56.52</v>
      </c>
      <c r="F43" s="7">
        <v>70.45</v>
      </c>
      <c r="G43" s="2"/>
      <c r="H43" s="2"/>
      <c r="I43" s="2"/>
      <c r="J43" s="2"/>
      <c r="K43" s="2"/>
      <c r="L43" s="2"/>
      <c r="M43" s="2"/>
      <c r="N43" s="2"/>
      <c r="O43" s="2"/>
      <c r="P43" s="2"/>
      <c r="Q43" s="2"/>
    </row>
    <row r="44" spans="1:17" x14ac:dyDescent="0.25">
      <c r="A44" s="6">
        <v>40</v>
      </c>
      <c r="B44" s="284" t="s">
        <v>69</v>
      </c>
      <c r="C44" s="12" t="s">
        <v>69</v>
      </c>
      <c r="D44" s="7">
        <v>14.86</v>
      </c>
      <c r="E44" s="7">
        <v>17.11</v>
      </c>
      <c r="F44" s="7">
        <v>30.08</v>
      </c>
      <c r="G44" s="2"/>
      <c r="H44" s="2"/>
      <c r="I44" s="2"/>
      <c r="J44" s="2"/>
      <c r="K44" s="2"/>
      <c r="L44" s="2"/>
      <c r="M44" s="2"/>
      <c r="N44" s="2"/>
      <c r="O44" s="2"/>
      <c r="P44" s="2"/>
      <c r="Q44" s="2"/>
    </row>
    <row r="45" spans="1:17" x14ac:dyDescent="0.25">
      <c r="A45" s="6">
        <v>41</v>
      </c>
      <c r="B45" s="292" t="s">
        <v>70</v>
      </c>
      <c r="C45" s="283" t="s">
        <v>70</v>
      </c>
      <c r="D45" s="41">
        <v>294.17</v>
      </c>
      <c r="E45" s="41">
        <v>302.04000000000002</v>
      </c>
      <c r="F45" s="41">
        <v>796.3</v>
      </c>
      <c r="G45" s="2"/>
      <c r="H45" s="2"/>
      <c r="I45" s="2"/>
      <c r="J45" s="2"/>
      <c r="K45" s="2"/>
      <c r="L45" s="2"/>
      <c r="M45" s="2"/>
      <c r="N45" s="2"/>
      <c r="O45" s="2"/>
      <c r="P45" s="2"/>
      <c r="Q45" s="2"/>
    </row>
    <row r="46" spans="1:17" ht="72" x14ac:dyDescent="0.25">
      <c r="A46" s="6">
        <v>42</v>
      </c>
      <c r="B46" s="134" t="s">
        <v>71</v>
      </c>
      <c r="C46" s="242" t="s">
        <v>72</v>
      </c>
      <c r="D46" s="43">
        <v>1084.53</v>
      </c>
      <c r="E46" s="43">
        <v>1915.11</v>
      </c>
      <c r="F46" s="43">
        <v>3857.94</v>
      </c>
      <c r="G46" s="2"/>
      <c r="H46" s="2"/>
      <c r="I46" s="2"/>
      <c r="J46" s="2"/>
      <c r="K46" s="2"/>
      <c r="L46" s="2"/>
      <c r="M46" s="2"/>
      <c r="N46" s="2"/>
      <c r="O46" s="2"/>
      <c r="P46" s="2"/>
      <c r="Q46" s="2"/>
    </row>
    <row r="47" spans="1:17" ht="36" x14ac:dyDescent="0.25">
      <c r="A47" s="6">
        <v>43</v>
      </c>
      <c r="B47" s="134" t="s">
        <v>75</v>
      </c>
      <c r="C47" s="179" t="s">
        <v>76</v>
      </c>
      <c r="D47" s="44">
        <v>52</v>
      </c>
      <c r="E47" s="44">
        <v>52</v>
      </c>
      <c r="F47" s="44">
        <v>52</v>
      </c>
      <c r="G47" s="2"/>
      <c r="H47" s="2"/>
      <c r="I47" s="2"/>
      <c r="J47" s="2"/>
      <c r="K47" s="2"/>
      <c r="L47" s="2"/>
      <c r="M47" s="2"/>
      <c r="N47" s="2"/>
      <c r="O47" s="2"/>
      <c r="P47" s="2"/>
      <c r="Q47" s="2"/>
    </row>
    <row r="48" spans="1:17" ht="54" x14ac:dyDescent="0.25">
      <c r="A48" s="6">
        <v>44</v>
      </c>
      <c r="B48" s="284" t="s">
        <v>77</v>
      </c>
      <c r="C48" s="12" t="s">
        <v>78</v>
      </c>
      <c r="D48" s="7">
        <v>3169.37</v>
      </c>
      <c r="E48" s="7">
        <v>3730.34</v>
      </c>
      <c r="F48" s="7">
        <v>4004</v>
      </c>
      <c r="G48" s="2"/>
      <c r="H48" s="2"/>
      <c r="I48" s="2"/>
      <c r="J48" s="2"/>
      <c r="K48" s="2"/>
      <c r="L48" s="2"/>
      <c r="M48" s="2"/>
      <c r="N48" s="2"/>
      <c r="O48" s="2"/>
      <c r="P48" s="2"/>
      <c r="Q48" s="2"/>
    </row>
    <row r="49" spans="1:17" ht="36" x14ac:dyDescent="0.25">
      <c r="A49" s="6">
        <v>45</v>
      </c>
      <c r="B49" s="284" t="s">
        <v>77</v>
      </c>
      <c r="C49" s="12" t="s">
        <v>79</v>
      </c>
      <c r="D49" s="7">
        <v>312.27999999999997</v>
      </c>
      <c r="E49" s="7">
        <v>12.18</v>
      </c>
      <c r="F49" s="7">
        <v>146.19999999999999</v>
      </c>
      <c r="G49" s="2"/>
      <c r="H49" s="2"/>
      <c r="I49" s="2"/>
      <c r="J49" s="2"/>
      <c r="K49" s="2"/>
      <c r="L49" s="2"/>
      <c r="M49" s="2"/>
      <c r="N49" s="2"/>
      <c r="O49" s="2"/>
      <c r="P49" s="2"/>
      <c r="Q49" s="2"/>
    </row>
    <row r="50" spans="1:17" x14ac:dyDescent="0.25">
      <c r="A50" s="6">
        <v>46</v>
      </c>
      <c r="B50" s="284" t="s">
        <v>80</v>
      </c>
      <c r="C50" s="12" t="s">
        <v>81</v>
      </c>
      <c r="D50" s="7">
        <v>1278.364</v>
      </c>
      <c r="E50" s="7">
        <v>1301.068</v>
      </c>
      <c r="F50" s="7">
        <v>1410.5340000000001</v>
      </c>
      <c r="G50" s="2"/>
      <c r="H50" s="2"/>
      <c r="I50" s="2"/>
      <c r="J50" s="2"/>
      <c r="K50" s="2"/>
      <c r="L50" s="2"/>
      <c r="M50" s="2"/>
      <c r="N50" s="2"/>
      <c r="O50" s="2"/>
      <c r="P50" s="2"/>
      <c r="Q50" s="2"/>
    </row>
    <row r="51" spans="1:17" x14ac:dyDescent="0.25">
      <c r="A51" s="6">
        <v>47</v>
      </c>
      <c r="B51" s="284" t="s">
        <v>82</v>
      </c>
      <c r="C51" s="284" t="s">
        <v>83</v>
      </c>
      <c r="D51" s="13">
        <v>59.39</v>
      </c>
      <c r="E51" s="13">
        <v>65.849999999999994</v>
      </c>
      <c r="F51" s="13">
        <v>45.489999999999995</v>
      </c>
      <c r="G51" s="2"/>
      <c r="H51" s="2"/>
      <c r="I51" s="2"/>
      <c r="J51" s="2"/>
      <c r="K51" s="2"/>
      <c r="L51" s="2"/>
      <c r="M51" s="2"/>
      <c r="N51" s="2"/>
      <c r="O51" s="2"/>
      <c r="P51" s="2"/>
      <c r="Q51" s="2"/>
    </row>
    <row r="52" spans="1:17" x14ac:dyDescent="0.25">
      <c r="A52" s="6">
        <v>48</v>
      </c>
      <c r="B52" s="284" t="s">
        <v>82</v>
      </c>
      <c r="C52" s="284"/>
      <c r="D52" s="13">
        <v>17.760000000000002</v>
      </c>
      <c r="E52" s="13">
        <v>15.36</v>
      </c>
      <c r="F52" s="13">
        <v>18.68</v>
      </c>
      <c r="G52" s="2"/>
      <c r="H52" s="2"/>
      <c r="I52" s="2"/>
      <c r="J52" s="2"/>
      <c r="K52" s="2"/>
      <c r="L52" s="2"/>
      <c r="M52" s="2"/>
      <c r="N52" s="2"/>
      <c r="O52" s="2"/>
      <c r="P52" s="2"/>
      <c r="Q52" s="2"/>
    </row>
    <row r="53" spans="1:17" x14ac:dyDescent="0.25">
      <c r="A53" s="6">
        <v>49</v>
      </c>
      <c r="B53" s="284" t="s">
        <v>84</v>
      </c>
      <c r="C53" s="12"/>
      <c r="D53" s="7">
        <v>67600</v>
      </c>
      <c r="E53" s="7">
        <v>75000</v>
      </c>
      <c r="F53" s="7">
        <v>75000</v>
      </c>
      <c r="G53" s="2"/>
      <c r="H53" s="2"/>
      <c r="I53" s="2"/>
      <c r="J53" s="2"/>
      <c r="K53" s="2"/>
      <c r="L53" s="2"/>
      <c r="M53" s="2"/>
      <c r="N53" s="2"/>
      <c r="O53" s="2"/>
      <c r="P53" s="2"/>
      <c r="Q53" s="2"/>
    </row>
    <row r="54" spans="1:17" ht="36" x14ac:dyDescent="0.25">
      <c r="A54" s="6">
        <v>50</v>
      </c>
      <c r="B54" s="284" t="s">
        <v>85</v>
      </c>
      <c r="C54" s="12" t="s">
        <v>86</v>
      </c>
      <c r="D54" s="7">
        <v>257.77</v>
      </c>
      <c r="E54" s="7">
        <v>500</v>
      </c>
      <c r="F54" s="7">
        <v>500</v>
      </c>
      <c r="G54" s="2"/>
      <c r="H54" s="2"/>
      <c r="I54" s="2"/>
      <c r="J54" s="2"/>
      <c r="K54" s="2"/>
      <c r="L54" s="2"/>
      <c r="M54" s="2"/>
      <c r="N54" s="2"/>
      <c r="O54" s="2"/>
      <c r="P54" s="2"/>
      <c r="Q54" s="2"/>
    </row>
    <row r="55" spans="1:17" ht="36" x14ac:dyDescent="0.25">
      <c r="A55" s="6">
        <v>51</v>
      </c>
      <c r="B55" s="284" t="s">
        <v>88</v>
      </c>
      <c r="C55" s="12" t="s">
        <v>89</v>
      </c>
      <c r="D55" s="11">
        <v>160</v>
      </c>
      <c r="E55" s="11">
        <v>160</v>
      </c>
      <c r="F55" s="20">
        <v>175</v>
      </c>
      <c r="G55" s="2"/>
      <c r="H55" s="2"/>
      <c r="I55" s="2"/>
      <c r="J55" s="2"/>
      <c r="K55" s="2"/>
      <c r="L55" s="2"/>
      <c r="M55" s="2"/>
      <c r="N55" s="2"/>
      <c r="O55" s="2"/>
      <c r="P55" s="2"/>
      <c r="Q55" s="2"/>
    </row>
    <row r="56" spans="1:17" ht="36" x14ac:dyDescent="0.25">
      <c r="A56" s="6">
        <v>52</v>
      </c>
      <c r="B56" s="284" t="s">
        <v>88</v>
      </c>
      <c r="C56" s="12" t="s">
        <v>90</v>
      </c>
      <c r="D56" s="11">
        <v>535.37</v>
      </c>
      <c r="E56" s="11">
        <v>564.07000000000005</v>
      </c>
      <c r="F56" s="20">
        <v>740.96</v>
      </c>
      <c r="G56" s="2"/>
      <c r="H56" s="2"/>
      <c r="I56" s="2"/>
      <c r="J56" s="2"/>
      <c r="K56" s="2"/>
      <c r="L56" s="2"/>
      <c r="M56" s="2"/>
      <c r="N56" s="2"/>
      <c r="O56" s="2"/>
      <c r="P56" s="2"/>
      <c r="Q56" s="2"/>
    </row>
    <row r="57" spans="1:17" ht="36" x14ac:dyDescent="0.25">
      <c r="A57" s="6">
        <v>53</v>
      </c>
      <c r="B57" s="284" t="s">
        <v>88</v>
      </c>
      <c r="C57" s="12" t="s">
        <v>91</v>
      </c>
      <c r="D57" s="11">
        <v>551.28</v>
      </c>
      <c r="E57" s="11">
        <v>878.2</v>
      </c>
      <c r="F57" s="20">
        <v>600</v>
      </c>
      <c r="G57" s="2"/>
      <c r="H57" s="2"/>
      <c r="I57" s="2"/>
      <c r="J57" s="2"/>
      <c r="K57" s="2"/>
      <c r="L57" s="2"/>
      <c r="M57" s="2"/>
      <c r="N57" s="2"/>
      <c r="O57" s="2"/>
      <c r="P57" s="2"/>
      <c r="Q57" s="2"/>
    </row>
    <row r="58" spans="1:17" ht="36" x14ac:dyDescent="0.25">
      <c r="A58" s="6">
        <v>54</v>
      </c>
      <c r="B58" s="284" t="s">
        <v>92</v>
      </c>
      <c r="C58" s="12" t="s">
        <v>93</v>
      </c>
      <c r="D58" s="11">
        <v>152.22</v>
      </c>
      <c r="E58" s="11">
        <v>193.81</v>
      </c>
      <c r="F58" s="20">
        <v>200</v>
      </c>
      <c r="G58" s="2"/>
      <c r="H58" s="2"/>
      <c r="I58" s="2"/>
      <c r="J58" s="2"/>
      <c r="K58" s="2"/>
      <c r="L58" s="2"/>
      <c r="M58" s="2"/>
      <c r="N58" s="2"/>
      <c r="O58" s="2"/>
      <c r="P58" s="2"/>
      <c r="Q58" s="2"/>
    </row>
    <row r="59" spans="1:17" x14ac:dyDescent="0.25">
      <c r="A59" s="6">
        <v>55</v>
      </c>
      <c r="B59" s="284" t="s">
        <v>94</v>
      </c>
      <c r="C59" s="12" t="s">
        <v>95</v>
      </c>
      <c r="D59" s="11">
        <v>10.99</v>
      </c>
      <c r="E59" s="11">
        <v>13.37</v>
      </c>
      <c r="F59" s="20">
        <v>15</v>
      </c>
      <c r="G59" s="2"/>
      <c r="H59" s="2"/>
      <c r="I59" s="2"/>
      <c r="J59" s="2"/>
      <c r="K59" s="2"/>
      <c r="L59" s="2"/>
      <c r="M59" s="2"/>
      <c r="N59" s="2"/>
      <c r="O59" s="2"/>
      <c r="P59" s="2"/>
      <c r="Q59" s="2"/>
    </row>
    <row r="60" spans="1:17" x14ac:dyDescent="0.25">
      <c r="A60" s="6">
        <v>56</v>
      </c>
      <c r="B60" s="284" t="s">
        <v>94</v>
      </c>
      <c r="C60" s="12" t="s">
        <v>96</v>
      </c>
      <c r="D60" s="11">
        <v>3.16</v>
      </c>
      <c r="E60" s="11">
        <v>0.84</v>
      </c>
      <c r="F60" s="20">
        <v>52.66</v>
      </c>
      <c r="G60" s="2"/>
      <c r="H60" s="2"/>
      <c r="I60" s="2"/>
      <c r="J60" s="2"/>
      <c r="K60" s="2"/>
      <c r="L60" s="2"/>
      <c r="M60" s="2"/>
      <c r="N60" s="2"/>
      <c r="O60" s="2"/>
      <c r="P60" s="2"/>
      <c r="Q60" s="2"/>
    </row>
    <row r="61" spans="1:17" ht="54" x14ac:dyDescent="0.25">
      <c r="A61" s="6">
        <v>57</v>
      </c>
      <c r="B61" s="284" t="s">
        <v>97</v>
      </c>
      <c r="C61" s="12" t="s">
        <v>98</v>
      </c>
      <c r="D61" s="11">
        <v>54466.26</v>
      </c>
      <c r="E61" s="11">
        <v>58556.93</v>
      </c>
      <c r="F61" s="11">
        <v>62102</v>
      </c>
      <c r="G61" s="2"/>
      <c r="H61" s="2"/>
      <c r="I61" s="2"/>
      <c r="J61" s="2"/>
      <c r="K61" s="2"/>
      <c r="L61" s="2"/>
      <c r="M61" s="2"/>
      <c r="N61" s="2"/>
      <c r="O61" s="2"/>
      <c r="P61" s="2"/>
      <c r="Q61" s="2"/>
    </row>
    <row r="62" spans="1:17" x14ac:dyDescent="0.25">
      <c r="A62" s="6">
        <v>58</v>
      </c>
      <c r="B62" s="284" t="s">
        <v>85</v>
      </c>
      <c r="C62" s="12" t="s">
        <v>99</v>
      </c>
      <c r="D62" s="7">
        <v>2065.9899999999998</v>
      </c>
      <c r="E62" s="7">
        <v>2.5000000000000001E-2</v>
      </c>
      <c r="F62" s="21">
        <v>2220</v>
      </c>
      <c r="G62" s="2"/>
      <c r="H62" s="2"/>
      <c r="I62" s="2"/>
      <c r="J62" s="2"/>
      <c r="K62" s="2"/>
      <c r="L62" s="2"/>
      <c r="M62" s="2"/>
      <c r="N62" s="2"/>
      <c r="O62" s="2"/>
      <c r="P62" s="2"/>
      <c r="Q62" s="2"/>
    </row>
    <row r="63" spans="1:17" ht="36" x14ac:dyDescent="0.25">
      <c r="A63" s="6">
        <v>59</v>
      </c>
      <c r="B63" s="284" t="s">
        <v>85</v>
      </c>
      <c r="C63" s="12" t="s">
        <v>86</v>
      </c>
      <c r="D63" s="7">
        <v>257.77</v>
      </c>
      <c r="E63" s="7">
        <v>500</v>
      </c>
      <c r="F63" s="21">
        <v>500</v>
      </c>
      <c r="G63" s="2"/>
      <c r="H63" s="2"/>
      <c r="I63" s="2"/>
      <c r="J63" s="2"/>
      <c r="K63" s="2"/>
      <c r="L63" s="2"/>
      <c r="M63" s="2"/>
      <c r="N63" s="2"/>
      <c r="O63" s="2"/>
      <c r="P63" s="2"/>
      <c r="Q63" s="2"/>
    </row>
    <row r="64" spans="1:17" ht="36" x14ac:dyDescent="0.25">
      <c r="A64" s="6">
        <v>60</v>
      </c>
      <c r="B64" s="284" t="s">
        <v>88</v>
      </c>
      <c r="C64" s="12" t="s">
        <v>100</v>
      </c>
      <c r="D64" s="7">
        <v>1.462</v>
      </c>
      <c r="E64" s="7">
        <v>1.575</v>
      </c>
      <c r="F64" s="21">
        <v>1.6870000000000001</v>
      </c>
      <c r="G64" s="2"/>
      <c r="H64" s="2"/>
      <c r="I64" s="2"/>
      <c r="J64" s="2"/>
      <c r="K64" s="2"/>
      <c r="L64" s="2"/>
      <c r="M64" s="2"/>
      <c r="N64" s="2"/>
      <c r="O64" s="2"/>
      <c r="P64" s="2"/>
      <c r="Q64" s="2"/>
    </row>
    <row r="65" spans="1:17" ht="36" x14ac:dyDescent="0.25">
      <c r="A65" s="6">
        <v>61</v>
      </c>
      <c r="B65" s="284" t="s">
        <v>88</v>
      </c>
      <c r="C65" s="12" t="s">
        <v>101</v>
      </c>
      <c r="D65" s="7">
        <v>5.0999999999999996</v>
      </c>
      <c r="E65" s="7">
        <v>5.3550000000000004</v>
      </c>
      <c r="F65" s="21">
        <v>5.6230000000000002</v>
      </c>
      <c r="G65" s="2"/>
      <c r="H65" s="2"/>
      <c r="I65" s="2"/>
      <c r="J65" s="2"/>
      <c r="K65" s="2"/>
      <c r="L65" s="2"/>
      <c r="M65" s="2"/>
      <c r="N65" s="2"/>
      <c r="O65" s="2"/>
      <c r="P65" s="2"/>
      <c r="Q65" s="2"/>
    </row>
    <row r="66" spans="1:17" ht="36" x14ac:dyDescent="0.25">
      <c r="A66" s="6">
        <v>62</v>
      </c>
      <c r="B66" s="284" t="s">
        <v>88</v>
      </c>
      <c r="C66" s="12" t="s">
        <v>102</v>
      </c>
      <c r="D66" s="7">
        <v>5.51</v>
      </c>
      <c r="E66" s="7">
        <v>5.7880000000000003</v>
      </c>
      <c r="F66" s="21">
        <v>6.0780000000000003</v>
      </c>
      <c r="G66" s="2"/>
      <c r="H66" s="2"/>
      <c r="I66" s="2"/>
      <c r="J66" s="2"/>
      <c r="K66" s="2"/>
      <c r="L66" s="2"/>
      <c r="M66" s="2"/>
      <c r="N66" s="2"/>
      <c r="O66" s="2"/>
      <c r="P66" s="2"/>
      <c r="Q66" s="2"/>
    </row>
    <row r="67" spans="1:17" ht="36" x14ac:dyDescent="0.25">
      <c r="A67" s="6">
        <v>63</v>
      </c>
      <c r="B67" s="284" t="s">
        <v>103</v>
      </c>
      <c r="C67" s="284" t="s">
        <v>87</v>
      </c>
      <c r="D67" s="7">
        <v>41.4</v>
      </c>
      <c r="E67" s="7">
        <v>45.54</v>
      </c>
      <c r="F67" s="21">
        <v>50.09</v>
      </c>
      <c r="G67" s="2"/>
      <c r="H67" s="2"/>
      <c r="I67" s="2"/>
      <c r="J67" s="2"/>
      <c r="K67" s="2"/>
      <c r="L67" s="2"/>
      <c r="M67" s="2"/>
      <c r="N67" s="2"/>
      <c r="O67" s="2"/>
      <c r="P67" s="2"/>
      <c r="Q67" s="2"/>
    </row>
    <row r="68" spans="1:17" ht="54" x14ac:dyDescent="0.25">
      <c r="A68" s="6">
        <v>64</v>
      </c>
      <c r="B68" s="284" t="s">
        <v>104</v>
      </c>
      <c r="C68" s="284" t="s">
        <v>87</v>
      </c>
      <c r="D68" s="7">
        <v>16.75</v>
      </c>
      <c r="E68" s="7">
        <v>16.75</v>
      </c>
      <c r="F68" s="21">
        <v>16.074999999999999</v>
      </c>
      <c r="G68" s="2"/>
      <c r="H68" s="2"/>
      <c r="I68" s="2"/>
      <c r="J68" s="2"/>
      <c r="K68" s="2"/>
      <c r="L68" s="2"/>
      <c r="M68" s="2"/>
      <c r="N68" s="2"/>
      <c r="O68" s="2"/>
      <c r="P68" s="2"/>
      <c r="Q68" s="2"/>
    </row>
    <row r="69" spans="1:17" ht="54" x14ac:dyDescent="0.25">
      <c r="A69" s="6">
        <v>65</v>
      </c>
      <c r="B69" s="284" t="s">
        <v>105</v>
      </c>
      <c r="C69" s="12" t="s">
        <v>106</v>
      </c>
      <c r="D69" s="7">
        <v>32.5</v>
      </c>
      <c r="E69" s="7">
        <v>35.700000000000003</v>
      </c>
      <c r="F69" s="21">
        <v>39.299999999999997</v>
      </c>
      <c r="G69" s="2"/>
      <c r="H69" s="2"/>
      <c r="I69" s="2"/>
      <c r="J69" s="2"/>
      <c r="K69" s="2"/>
      <c r="L69" s="2"/>
      <c r="M69" s="2"/>
      <c r="N69" s="2"/>
      <c r="O69" s="2"/>
      <c r="P69" s="2"/>
      <c r="Q69" s="2"/>
    </row>
    <row r="70" spans="1:17" ht="36" x14ac:dyDescent="0.25">
      <c r="A70" s="6">
        <v>66</v>
      </c>
      <c r="B70" s="284" t="s">
        <v>107</v>
      </c>
      <c r="C70" s="12" t="s">
        <v>108</v>
      </c>
      <c r="D70" s="7">
        <v>13.9</v>
      </c>
      <c r="E70" s="7">
        <v>15.03</v>
      </c>
      <c r="F70" s="21">
        <v>16.079999999999998</v>
      </c>
      <c r="G70" s="2"/>
      <c r="H70" s="2"/>
      <c r="I70" s="2"/>
      <c r="J70" s="2"/>
      <c r="K70" s="2"/>
      <c r="L70" s="2"/>
      <c r="M70" s="2"/>
      <c r="N70" s="2"/>
      <c r="O70" s="2"/>
      <c r="P70" s="2"/>
      <c r="Q70" s="2"/>
    </row>
    <row r="71" spans="1:17" ht="36" x14ac:dyDescent="0.25">
      <c r="A71" s="6">
        <v>67</v>
      </c>
      <c r="B71" s="284" t="s">
        <v>109</v>
      </c>
      <c r="C71" s="12" t="s">
        <v>108</v>
      </c>
      <c r="D71" s="7">
        <v>5.04</v>
      </c>
      <c r="E71" s="7">
        <v>5.6</v>
      </c>
      <c r="F71" s="21">
        <v>6.1</v>
      </c>
      <c r="G71" s="2"/>
      <c r="H71" s="2"/>
      <c r="I71" s="2"/>
      <c r="J71" s="2"/>
      <c r="K71" s="2"/>
      <c r="L71" s="2"/>
      <c r="M71" s="2"/>
      <c r="N71" s="2"/>
      <c r="O71" s="2"/>
      <c r="P71" s="2"/>
      <c r="Q71" s="2"/>
    </row>
    <row r="72" spans="1:17" ht="36" x14ac:dyDescent="0.25">
      <c r="A72" s="6">
        <v>68</v>
      </c>
      <c r="B72" s="284" t="s">
        <v>110</v>
      </c>
      <c r="C72" s="12" t="s">
        <v>108</v>
      </c>
      <c r="D72" s="7">
        <v>3.23</v>
      </c>
      <c r="E72" s="7">
        <v>3.6</v>
      </c>
      <c r="F72" s="21">
        <v>3.91</v>
      </c>
      <c r="G72" s="2"/>
      <c r="H72" s="2"/>
      <c r="I72" s="2"/>
      <c r="J72" s="2"/>
      <c r="K72" s="2"/>
      <c r="L72" s="2"/>
      <c r="M72" s="2"/>
      <c r="N72" s="2"/>
      <c r="O72" s="2"/>
      <c r="P72" s="2"/>
      <c r="Q72" s="2"/>
    </row>
    <row r="73" spans="1:17" ht="54" x14ac:dyDescent="0.25">
      <c r="A73" s="6">
        <v>69</v>
      </c>
      <c r="B73" s="284" t="s">
        <v>111</v>
      </c>
      <c r="C73" s="12" t="s">
        <v>112</v>
      </c>
      <c r="D73" s="6">
        <v>1906.34</v>
      </c>
      <c r="E73" s="6">
        <v>1134.8</v>
      </c>
      <c r="F73" s="6">
        <v>1357.47</v>
      </c>
      <c r="G73" s="2"/>
      <c r="H73" s="2"/>
      <c r="I73" s="2"/>
      <c r="J73" s="2"/>
      <c r="K73" s="2"/>
      <c r="L73" s="2"/>
      <c r="M73" s="2"/>
      <c r="N73" s="2"/>
      <c r="O73" s="2"/>
      <c r="P73" s="2"/>
      <c r="Q73" s="2"/>
    </row>
    <row r="74" spans="1:17" ht="54" x14ac:dyDescent="0.25">
      <c r="A74" s="6">
        <v>70</v>
      </c>
      <c r="B74" s="284" t="s">
        <v>113</v>
      </c>
      <c r="C74" s="12" t="s">
        <v>114</v>
      </c>
      <c r="D74" s="6">
        <v>776</v>
      </c>
      <c r="E74" s="6">
        <v>3740</v>
      </c>
      <c r="F74" s="7">
        <v>5153.93</v>
      </c>
      <c r="G74" s="2"/>
      <c r="H74" s="2"/>
      <c r="I74" s="2"/>
      <c r="J74" s="2"/>
      <c r="K74" s="2"/>
      <c r="L74" s="2"/>
      <c r="M74" s="2"/>
      <c r="N74" s="2"/>
      <c r="O74" s="2"/>
      <c r="P74" s="2"/>
      <c r="Q74" s="2"/>
    </row>
    <row r="75" spans="1:17" ht="36" x14ac:dyDescent="0.25">
      <c r="A75" s="6">
        <v>71</v>
      </c>
      <c r="B75" s="284" t="s">
        <v>113</v>
      </c>
      <c r="C75" s="12" t="s">
        <v>117</v>
      </c>
      <c r="D75" s="6">
        <v>2831.5</v>
      </c>
      <c r="E75" s="6">
        <v>3850</v>
      </c>
      <c r="F75" s="7">
        <v>4235</v>
      </c>
      <c r="G75" s="2"/>
      <c r="H75" s="2"/>
      <c r="I75" s="2"/>
      <c r="J75" s="2"/>
      <c r="K75" s="2"/>
      <c r="L75" s="2"/>
      <c r="M75" s="2"/>
      <c r="N75" s="2"/>
      <c r="O75" s="2"/>
      <c r="P75" s="2"/>
      <c r="Q75" s="2"/>
    </row>
    <row r="76" spans="1:17" ht="36" x14ac:dyDescent="0.25">
      <c r="A76" s="6">
        <v>72</v>
      </c>
      <c r="B76" s="284" t="s">
        <v>118</v>
      </c>
      <c r="C76" s="12" t="s">
        <v>119</v>
      </c>
      <c r="D76" s="6">
        <v>1272.5</v>
      </c>
      <c r="E76" s="6">
        <v>1650</v>
      </c>
      <c r="F76" s="7">
        <v>1815</v>
      </c>
      <c r="G76" s="2"/>
      <c r="H76" s="2"/>
      <c r="I76" s="2"/>
      <c r="J76" s="2"/>
      <c r="K76" s="2"/>
      <c r="L76" s="2"/>
      <c r="M76" s="2"/>
      <c r="N76" s="2"/>
      <c r="O76" s="2"/>
      <c r="P76" s="2"/>
      <c r="Q76" s="2"/>
    </row>
    <row r="77" spans="1:17" ht="36" x14ac:dyDescent="0.25">
      <c r="A77" s="6">
        <v>73</v>
      </c>
      <c r="B77" s="284" t="s">
        <v>118</v>
      </c>
      <c r="C77" s="12" t="s">
        <v>120</v>
      </c>
      <c r="D77" s="6">
        <v>4875</v>
      </c>
      <c r="E77" s="6">
        <v>5500</v>
      </c>
      <c r="F77" s="7">
        <v>6050</v>
      </c>
      <c r="G77" s="2"/>
      <c r="H77" s="2"/>
      <c r="I77" s="2"/>
      <c r="J77" s="2"/>
      <c r="K77" s="2"/>
      <c r="L77" s="2"/>
      <c r="M77" s="2"/>
      <c r="N77" s="2"/>
      <c r="O77" s="2"/>
      <c r="P77" s="2"/>
      <c r="Q77" s="2"/>
    </row>
    <row r="78" spans="1:17" ht="54" x14ac:dyDescent="0.25">
      <c r="A78" s="6">
        <v>74</v>
      </c>
      <c r="B78" s="284" t="s">
        <v>118</v>
      </c>
      <c r="C78" s="12" t="s">
        <v>121</v>
      </c>
      <c r="D78" s="6">
        <v>840</v>
      </c>
      <c r="E78" s="6">
        <v>1155</v>
      </c>
      <c r="F78" s="7">
        <v>1270.5</v>
      </c>
      <c r="G78" s="2"/>
      <c r="H78" s="2"/>
      <c r="I78" s="2"/>
      <c r="J78" s="2"/>
      <c r="K78" s="2"/>
      <c r="L78" s="2"/>
      <c r="M78" s="2"/>
      <c r="N78" s="2"/>
      <c r="O78" s="2"/>
      <c r="P78" s="2"/>
      <c r="Q78" s="2"/>
    </row>
    <row r="79" spans="1:17" x14ac:dyDescent="0.25">
      <c r="A79" s="6">
        <v>75</v>
      </c>
      <c r="B79" s="284" t="s">
        <v>118</v>
      </c>
      <c r="C79" s="12" t="s">
        <v>122</v>
      </c>
      <c r="D79" s="6">
        <v>176</v>
      </c>
      <c r="E79" s="6">
        <v>2640</v>
      </c>
      <c r="F79" s="7">
        <v>2904</v>
      </c>
      <c r="G79" s="2"/>
      <c r="H79" s="2"/>
      <c r="I79" s="2"/>
      <c r="J79" s="2"/>
      <c r="K79" s="2"/>
      <c r="L79" s="2"/>
      <c r="M79" s="2"/>
      <c r="N79" s="2"/>
      <c r="O79" s="2"/>
      <c r="P79" s="2"/>
      <c r="Q79" s="2"/>
    </row>
    <row r="80" spans="1:17" ht="36" x14ac:dyDescent="0.25">
      <c r="A80" s="6">
        <v>76</v>
      </c>
      <c r="B80" s="284" t="s">
        <v>118</v>
      </c>
      <c r="C80" s="12" t="s">
        <v>123</v>
      </c>
      <c r="D80" s="6">
        <v>2511.6</v>
      </c>
      <c r="E80" s="6">
        <v>2762.76</v>
      </c>
      <c r="F80" s="7">
        <v>3039.03</v>
      </c>
      <c r="G80" s="2"/>
      <c r="H80" s="2"/>
      <c r="I80" s="2"/>
      <c r="J80" s="2"/>
      <c r="K80" s="2"/>
      <c r="L80" s="2"/>
      <c r="M80" s="2"/>
      <c r="N80" s="2"/>
      <c r="O80" s="2"/>
      <c r="P80" s="2"/>
      <c r="Q80" s="2"/>
    </row>
    <row r="81" spans="1:17" ht="36" x14ac:dyDescent="0.25">
      <c r="A81" s="6">
        <v>77</v>
      </c>
      <c r="B81" s="284" t="s">
        <v>118</v>
      </c>
      <c r="C81" s="12" t="s">
        <v>124</v>
      </c>
      <c r="D81" s="6">
        <v>2041.2</v>
      </c>
      <c r="E81" s="6">
        <v>2245.3200000000002</v>
      </c>
      <c r="F81" s="7">
        <v>2469.85</v>
      </c>
      <c r="G81" s="2"/>
      <c r="H81" s="2"/>
      <c r="I81" s="2"/>
      <c r="J81" s="2"/>
      <c r="K81" s="2"/>
      <c r="L81" s="2"/>
      <c r="M81" s="2"/>
      <c r="N81" s="2"/>
      <c r="O81" s="2"/>
      <c r="P81" s="2"/>
      <c r="Q81" s="2"/>
    </row>
    <row r="82" spans="1:17" ht="36" x14ac:dyDescent="0.25">
      <c r="A82" s="6">
        <v>78</v>
      </c>
      <c r="B82" s="284" t="s">
        <v>118</v>
      </c>
      <c r="C82" s="12" t="s">
        <v>125</v>
      </c>
      <c r="D82" s="6">
        <v>5023.1000000000004</v>
      </c>
      <c r="E82" s="6">
        <v>5525.4</v>
      </c>
      <c r="F82" s="7">
        <v>6077.9</v>
      </c>
      <c r="G82" s="2"/>
      <c r="H82" s="2"/>
      <c r="I82" s="2"/>
      <c r="J82" s="2"/>
      <c r="K82" s="2"/>
      <c r="L82" s="2"/>
      <c r="M82" s="2"/>
      <c r="N82" s="2"/>
      <c r="O82" s="2"/>
      <c r="P82" s="2"/>
      <c r="Q82" s="2"/>
    </row>
    <row r="83" spans="1:17" ht="36" x14ac:dyDescent="0.25">
      <c r="A83" s="6">
        <v>79</v>
      </c>
      <c r="B83" s="284" t="s">
        <v>118</v>
      </c>
      <c r="C83" s="12" t="s">
        <v>126</v>
      </c>
      <c r="D83" s="6">
        <v>7174.4</v>
      </c>
      <c r="E83" s="6">
        <v>7858.8</v>
      </c>
      <c r="F83" s="7">
        <v>8644.7000000000007</v>
      </c>
      <c r="G83" s="2"/>
      <c r="H83" s="2"/>
      <c r="I83" s="2"/>
      <c r="J83" s="2"/>
      <c r="K83" s="2"/>
      <c r="L83" s="2"/>
      <c r="M83" s="2"/>
      <c r="N83" s="2"/>
      <c r="O83" s="2"/>
      <c r="P83" s="2"/>
      <c r="Q83" s="2"/>
    </row>
    <row r="84" spans="1:17" ht="36" x14ac:dyDescent="0.25">
      <c r="A84" s="6">
        <v>80</v>
      </c>
      <c r="B84" s="284" t="s">
        <v>127</v>
      </c>
      <c r="C84" s="12" t="s">
        <v>128</v>
      </c>
      <c r="D84" s="7">
        <v>0</v>
      </c>
      <c r="E84" s="7">
        <v>40</v>
      </c>
      <c r="F84" s="7">
        <v>4500</v>
      </c>
      <c r="G84" s="2"/>
      <c r="H84" s="2"/>
      <c r="I84" s="2"/>
      <c r="J84" s="2"/>
      <c r="K84" s="2"/>
      <c r="L84" s="2"/>
      <c r="M84" s="2"/>
      <c r="N84" s="2"/>
      <c r="O84" s="2"/>
      <c r="P84" s="2"/>
      <c r="Q84" s="2"/>
    </row>
    <row r="85" spans="1:17" x14ac:dyDescent="0.25">
      <c r="A85" s="3"/>
      <c r="B85" s="290"/>
      <c r="C85" s="294" t="s">
        <v>228</v>
      </c>
      <c r="D85" s="22">
        <v>247616.77600000001</v>
      </c>
      <c r="E85" s="286">
        <v>298724.57400000002</v>
      </c>
      <c r="F85" s="22">
        <v>319134.99699999997</v>
      </c>
      <c r="G85" s="2"/>
      <c r="H85" s="2"/>
      <c r="I85" s="2"/>
      <c r="J85" s="2"/>
      <c r="K85" s="2"/>
      <c r="L85" s="2"/>
      <c r="M85" s="2"/>
      <c r="N85" s="2"/>
      <c r="O85" s="2"/>
      <c r="P85" s="2"/>
      <c r="Q85" s="2"/>
    </row>
    <row r="86" spans="1:17" x14ac:dyDescent="0.25">
      <c r="A86" s="2"/>
      <c r="B86" s="293"/>
      <c r="C86" s="285"/>
      <c r="D86" s="2"/>
      <c r="E86" s="287"/>
      <c r="F86" s="2"/>
      <c r="G86" s="2"/>
      <c r="H86" s="2"/>
      <c r="I86" s="2"/>
      <c r="J86" s="2"/>
      <c r="K86" s="2"/>
      <c r="L86" s="2"/>
      <c r="M86" s="2"/>
      <c r="N86" s="2"/>
      <c r="O86" s="2"/>
      <c r="P86" s="2"/>
      <c r="Q86" s="2"/>
    </row>
    <row r="87" spans="1:17" x14ac:dyDescent="0.25">
      <c r="A87" s="2"/>
      <c r="B87" s="293"/>
      <c r="C87" s="285"/>
      <c r="D87" s="2"/>
      <c r="E87" s="287"/>
      <c r="F87" s="2"/>
      <c r="G87" s="2"/>
      <c r="H87" s="2"/>
      <c r="I87" s="2"/>
      <c r="J87" s="2"/>
      <c r="K87" s="2"/>
      <c r="L87" s="2"/>
      <c r="M87" s="2"/>
      <c r="N87" s="2"/>
      <c r="O87" s="2"/>
      <c r="P87" s="2"/>
      <c r="Q87" s="2"/>
    </row>
    <row r="88" spans="1:17" x14ac:dyDescent="0.25">
      <c r="A88" s="2"/>
      <c r="B88" s="293"/>
      <c r="C88" s="285"/>
      <c r="D88" s="2"/>
      <c r="E88" s="287"/>
      <c r="F88" s="2"/>
      <c r="G88" s="2"/>
      <c r="H88" s="2"/>
      <c r="I88" s="2"/>
      <c r="J88" s="2"/>
      <c r="K88" s="2"/>
      <c r="L88" s="2"/>
      <c r="M88" s="2"/>
      <c r="N88" s="2"/>
      <c r="O88" s="2"/>
      <c r="P88" s="2"/>
      <c r="Q88" s="2"/>
    </row>
    <row r="89" spans="1:17" x14ac:dyDescent="0.25">
      <c r="A89" s="2"/>
      <c r="B89" s="293"/>
      <c r="C89" s="285"/>
      <c r="D89" s="2"/>
      <c r="E89" s="287"/>
      <c r="F89" s="2"/>
      <c r="G89" s="2"/>
      <c r="H89" s="2"/>
      <c r="I89" s="2"/>
      <c r="J89" s="2"/>
      <c r="K89" s="2"/>
      <c r="L89" s="2"/>
      <c r="M89" s="2"/>
      <c r="N89" s="2"/>
      <c r="O89" s="2"/>
      <c r="P89" s="2"/>
      <c r="Q89" s="2"/>
    </row>
    <row r="90" spans="1:17" x14ac:dyDescent="0.25">
      <c r="A90" s="2"/>
      <c r="B90" s="293"/>
      <c r="C90" s="285"/>
      <c r="D90" s="2"/>
      <c r="E90" s="287"/>
      <c r="F90" s="2"/>
      <c r="G90" s="2"/>
      <c r="H90" s="2"/>
      <c r="I90" s="2"/>
      <c r="J90" s="2"/>
      <c r="K90" s="2"/>
      <c r="L90" s="2"/>
      <c r="M90" s="2"/>
      <c r="N90" s="2"/>
      <c r="O90" s="2"/>
      <c r="P90" s="2"/>
      <c r="Q90" s="2"/>
    </row>
    <row r="91" spans="1:17" x14ac:dyDescent="0.25">
      <c r="A91" s="2"/>
      <c r="B91" s="293"/>
      <c r="C91" s="285"/>
      <c r="D91" s="2"/>
      <c r="E91" s="287"/>
      <c r="F91" s="2"/>
      <c r="G91" s="2"/>
      <c r="H91" s="2"/>
      <c r="I91" s="2"/>
      <c r="J91" s="2"/>
      <c r="K91" s="2"/>
      <c r="L91" s="2"/>
      <c r="M91" s="2"/>
      <c r="N91" s="2"/>
      <c r="O91" s="2"/>
      <c r="P91" s="2"/>
      <c r="Q91" s="2"/>
    </row>
    <row r="92" spans="1:17" x14ac:dyDescent="0.25">
      <c r="A92" s="2"/>
      <c r="B92" s="293"/>
      <c r="C92" s="285"/>
      <c r="D92" s="2"/>
      <c r="E92" s="287"/>
      <c r="F92" s="2"/>
      <c r="G92" s="2"/>
      <c r="H92" s="2"/>
      <c r="I92" s="2"/>
      <c r="J92" s="2"/>
      <c r="K92" s="2"/>
      <c r="L92" s="2"/>
      <c r="M92" s="2"/>
      <c r="N92" s="2"/>
      <c r="O92" s="2"/>
      <c r="P92" s="2"/>
      <c r="Q92" s="2"/>
    </row>
    <row r="93" spans="1:17" x14ac:dyDescent="0.25">
      <c r="A93" s="2"/>
      <c r="B93" s="293"/>
      <c r="C93" s="285"/>
      <c r="D93" s="2"/>
      <c r="E93" s="287"/>
      <c r="F93" s="2"/>
      <c r="G93" s="2"/>
      <c r="H93" s="2"/>
      <c r="I93" s="2"/>
      <c r="J93" s="2"/>
      <c r="K93" s="2"/>
      <c r="L93" s="2"/>
      <c r="M93" s="2"/>
      <c r="N93" s="2"/>
      <c r="O93" s="2"/>
      <c r="P93" s="2"/>
      <c r="Q93" s="2"/>
    </row>
    <row r="94" spans="1:17" x14ac:dyDescent="0.25">
      <c r="A94" s="2"/>
      <c r="B94" s="293"/>
      <c r="C94" s="285"/>
      <c r="D94" s="2"/>
      <c r="E94" s="287"/>
      <c r="F94" s="2"/>
      <c r="G94" s="2"/>
      <c r="H94" s="2"/>
      <c r="I94" s="2"/>
      <c r="J94" s="2"/>
      <c r="K94" s="2"/>
      <c r="L94" s="2"/>
      <c r="M94" s="2"/>
      <c r="N94" s="2"/>
      <c r="O94" s="2"/>
      <c r="P94" s="2"/>
      <c r="Q94" s="2"/>
    </row>
  </sheetData>
  <mergeCells count="6">
    <mergeCell ref="A1:D1"/>
    <mergeCell ref="E1:F1"/>
    <mergeCell ref="A2:A3"/>
    <mergeCell ref="B2:B3"/>
    <mergeCell ref="C2:C3"/>
    <mergeCell ref="D2:F2"/>
  </mergeCells>
  <printOptions horizontalCentered="1" verticalCentered="1"/>
  <pageMargins left="0.70866141732283472" right="0.70866141732283472" top="0.51181102362204722" bottom="0.51181102362204722" header="0.31496062992125984" footer="0.31496062992125984"/>
  <pageSetup paperSize="9" scale="56" fitToHeight="2" orientation="portrait" r:id="rId1"/>
  <rowBreaks count="1" manualBreakCount="1">
    <brk id="4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view="pageBreakPreview" topLeftCell="A163" zoomScaleNormal="40" zoomScaleSheetLayoutView="100" workbookViewId="0">
      <selection activeCell="D166" sqref="D166:F166"/>
    </sheetView>
  </sheetViews>
  <sheetFormatPr defaultRowHeight="18" x14ac:dyDescent="0.25"/>
  <cols>
    <col min="1" max="1" width="9.28515625" style="33" bestFit="1" customWidth="1"/>
    <col min="2" max="2" width="43.7109375" style="46" customWidth="1"/>
    <col min="3" max="3" width="48.28515625" style="46" customWidth="1"/>
    <col min="4" max="4" width="12.140625" style="33" customWidth="1"/>
    <col min="5" max="5" width="10.28515625" style="33" bestFit="1" customWidth="1"/>
    <col min="6" max="6" width="11.42578125" style="33" customWidth="1"/>
    <col min="7" max="16384" width="9.140625" style="33"/>
  </cols>
  <sheetData>
    <row r="1" spans="1:6" ht="25.5" x14ac:dyDescent="0.35">
      <c r="A1" s="136" t="s">
        <v>129</v>
      </c>
      <c r="B1" s="295"/>
      <c r="C1" s="295"/>
      <c r="D1" s="129"/>
      <c r="E1" s="129"/>
      <c r="F1" s="129"/>
    </row>
    <row r="2" spans="1:6" x14ac:dyDescent="0.25">
      <c r="A2" s="130"/>
      <c r="B2" s="296"/>
      <c r="C2" s="296"/>
      <c r="D2" s="130"/>
      <c r="E2" s="130"/>
      <c r="F2" s="130"/>
    </row>
    <row r="3" spans="1:6" ht="18" customHeight="1" x14ac:dyDescent="0.25">
      <c r="A3" s="308" t="s">
        <v>130</v>
      </c>
      <c r="B3" s="307" t="s">
        <v>1428</v>
      </c>
      <c r="C3" s="306" t="s">
        <v>132</v>
      </c>
      <c r="D3" s="309" t="s">
        <v>1426</v>
      </c>
      <c r="E3" s="309"/>
      <c r="F3" s="309"/>
    </row>
    <row r="4" spans="1:6" x14ac:dyDescent="0.25">
      <c r="A4" s="308"/>
      <c r="B4" s="307"/>
      <c r="C4" s="306"/>
      <c r="D4" s="183" t="s">
        <v>133</v>
      </c>
      <c r="E4" s="183" t="s">
        <v>134</v>
      </c>
      <c r="F4" s="183" t="s">
        <v>135</v>
      </c>
    </row>
    <row r="5" spans="1:6" ht="36" x14ac:dyDescent="0.25">
      <c r="A5" s="25">
        <v>1</v>
      </c>
      <c r="B5" s="179" t="s">
        <v>137</v>
      </c>
      <c r="C5" s="179" t="s">
        <v>138</v>
      </c>
      <c r="D5" s="25"/>
      <c r="E5" s="25"/>
      <c r="F5" s="95">
        <v>11</v>
      </c>
    </row>
    <row r="6" spans="1:6" x14ac:dyDescent="0.25">
      <c r="A6" s="25"/>
      <c r="B6" s="179"/>
      <c r="C6" s="179" t="s">
        <v>139</v>
      </c>
      <c r="D6" s="25"/>
      <c r="E6" s="25"/>
      <c r="F6" s="95">
        <v>11.82</v>
      </c>
    </row>
    <row r="7" spans="1:6" ht="36" x14ac:dyDescent="0.25">
      <c r="A7" s="25"/>
      <c r="B7" s="179"/>
      <c r="C7" s="179" t="s">
        <v>140</v>
      </c>
      <c r="D7" s="25"/>
      <c r="E7" s="25"/>
      <c r="F7" s="25"/>
    </row>
    <row r="8" spans="1:6" x14ac:dyDescent="0.25">
      <c r="A8" s="25"/>
      <c r="B8" s="179"/>
      <c r="C8" s="179" t="s">
        <v>141</v>
      </c>
      <c r="D8" s="25"/>
      <c r="E8" s="25"/>
      <c r="F8" s="95">
        <v>23.46</v>
      </c>
    </row>
    <row r="9" spans="1:6" x14ac:dyDescent="0.25">
      <c r="A9" s="25"/>
      <c r="B9" s="179"/>
      <c r="C9" s="179" t="s">
        <v>142</v>
      </c>
      <c r="D9" s="25"/>
      <c r="E9" s="25"/>
      <c r="F9" s="25"/>
    </row>
    <row r="10" spans="1:6" x14ac:dyDescent="0.25">
      <c r="A10" s="25"/>
      <c r="B10" s="179" t="s">
        <v>143</v>
      </c>
      <c r="C10" s="63" t="s">
        <v>144</v>
      </c>
      <c r="D10" s="131"/>
      <c r="E10" s="27"/>
      <c r="F10" s="27"/>
    </row>
    <row r="11" spans="1:6" x14ac:dyDescent="0.25">
      <c r="A11" s="25"/>
      <c r="B11" s="179"/>
      <c r="C11" s="297" t="s">
        <v>145</v>
      </c>
      <c r="D11" s="25"/>
      <c r="E11" s="25"/>
      <c r="F11" s="25"/>
    </row>
    <row r="12" spans="1:6" x14ac:dyDescent="0.25">
      <c r="A12" s="25"/>
      <c r="B12" s="179"/>
      <c r="C12" s="297" t="s">
        <v>146</v>
      </c>
      <c r="D12" s="25"/>
      <c r="E12" s="25"/>
      <c r="F12" s="25"/>
    </row>
    <row r="13" spans="1:6" x14ac:dyDescent="0.25">
      <c r="A13" s="25"/>
      <c r="B13" s="179"/>
      <c r="C13" s="297" t="s">
        <v>147</v>
      </c>
      <c r="D13" s="25"/>
      <c r="E13" s="25"/>
      <c r="F13" s="25"/>
    </row>
    <row r="14" spans="1:6" x14ac:dyDescent="0.25">
      <c r="A14" s="25"/>
      <c r="B14" s="179"/>
      <c r="C14" s="297" t="s">
        <v>148</v>
      </c>
      <c r="D14" s="25"/>
      <c r="E14" s="25"/>
      <c r="F14" s="25"/>
    </row>
    <row r="15" spans="1:6" x14ac:dyDescent="0.25">
      <c r="A15" s="25"/>
      <c r="B15" s="179"/>
      <c r="C15" s="297" t="s">
        <v>149</v>
      </c>
      <c r="D15" s="25"/>
      <c r="E15" s="25"/>
      <c r="F15" s="25"/>
    </row>
    <row r="16" spans="1:6" x14ac:dyDescent="0.25">
      <c r="A16" s="25"/>
      <c r="B16" s="179"/>
      <c r="C16" s="297" t="s">
        <v>150</v>
      </c>
      <c r="D16" s="25"/>
      <c r="E16" s="25"/>
      <c r="F16" s="25"/>
    </row>
    <row r="17" spans="1:6" x14ac:dyDescent="0.25">
      <c r="A17" s="25"/>
      <c r="B17" s="179"/>
      <c r="C17" s="297" t="s">
        <v>151</v>
      </c>
      <c r="D17" s="25"/>
      <c r="E17" s="25"/>
      <c r="F17" s="25"/>
    </row>
    <row r="18" spans="1:6" x14ac:dyDescent="0.25">
      <c r="A18" s="25"/>
      <c r="B18" s="179"/>
      <c r="C18" s="297" t="s">
        <v>152</v>
      </c>
      <c r="D18" s="27"/>
      <c r="E18" s="27"/>
      <c r="F18" s="25"/>
    </row>
    <row r="19" spans="1:6" x14ac:dyDescent="0.25">
      <c r="A19" s="25"/>
      <c r="B19" s="179"/>
      <c r="C19" s="297" t="s">
        <v>153</v>
      </c>
      <c r="D19" s="25"/>
      <c r="E19" s="25"/>
      <c r="F19" s="25"/>
    </row>
    <row r="20" spans="1:6" x14ac:dyDescent="0.25">
      <c r="A20" s="25"/>
      <c r="B20" s="179"/>
      <c r="C20" s="297" t="s">
        <v>154</v>
      </c>
      <c r="D20" s="25"/>
      <c r="E20" s="25"/>
      <c r="F20" s="25"/>
    </row>
    <row r="21" spans="1:6" x14ac:dyDescent="0.25">
      <c r="A21" s="25"/>
      <c r="B21" s="179"/>
      <c r="C21" s="297" t="s">
        <v>155</v>
      </c>
      <c r="D21" s="25"/>
      <c r="E21" s="25"/>
      <c r="F21" s="25"/>
    </row>
    <row r="22" spans="1:6" x14ac:dyDescent="0.25">
      <c r="A22" s="25"/>
      <c r="B22" s="179"/>
      <c r="C22" s="297" t="s">
        <v>156</v>
      </c>
      <c r="D22" s="25"/>
      <c r="E22" s="25"/>
      <c r="F22" s="25"/>
    </row>
    <row r="23" spans="1:6" x14ac:dyDescent="0.25">
      <c r="A23" s="25"/>
      <c r="B23" s="179"/>
      <c r="C23" s="297" t="s">
        <v>157</v>
      </c>
      <c r="D23" s="25"/>
      <c r="E23" s="25"/>
      <c r="F23" s="25"/>
    </row>
    <row r="24" spans="1:6" x14ac:dyDescent="0.25">
      <c r="A24" s="25"/>
      <c r="B24" s="179"/>
      <c r="C24" s="297" t="s">
        <v>158</v>
      </c>
      <c r="D24" s="25"/>
      <c r="E24" s="25"/>
      <c r="F24" s="25"/>
    </row>
    <row r="25" spans="1:6" s="113" customFormat="1" x14ac:dyDescent="0.25">
      <c r="A25" s="139"/>
      <c r="B25" s="185"/>
      <c r="C25" s="297" t="s">
        <v>159</v>
      </c>
      <c r="D25" s="133">
        <v>40243.35</v>
      </c>
      <c r="E25" s="132">
        <v>4879.8524999999981</v>
      </c>
      <c r="F25" s="68">
        <v>5611.8303749999977</v>
      </c>
    </row>
    <row r="26" spans="1:6" x14ac:dyDescent="0.25">
      <c r="A26" s="25"/>
      <c r="B26" s="179"/>
      <c r="C26" s="63" t="s">
        <v>160</v>
      </c>
      <c r="D26" s="27"/>
      <c r="E26" s="27"/>
      <c r="F26" s="27"/>
    </row>
    <row r="27" spans="1:6" x14ac:dyDescent="0.25">
      <c r="A27" s="25"/>
      <c r="B27" s="179"/>
      <c r="C27" s="63" t="s">
        <v>161</v>
      </c>
      <c r="D27" s="25"/>
      <c r="E27" s="25"/>
      <c r="F27" s="25"/>
    </row>
    <row r="28" spans="1:6" x14ac:dyDescent="0.25">
      <c r="A28" s="25"/>
      <c r="B28" s="179"/>
      <c r="C28" s="63" t="s">
        <v>162</v>
      </c>
      <c r="D28" s="25"/>
      <c r="E28" s="25"/>
      <c r="F28" s="25"/>
    </row>
    <row r="29" spans="1:6" x14ac:dyDescent="0.25">
      <c r="A29" s="25"/>
      <c r="B29" s="179"/>
      <c r="C29" s="63" t="s">
        <v>163</v>
      </c>
      <c r="D29" s="25"/>
      <c r="E29" s="25"/>
      <c r="F29" s="25"/>
    </row>
    <row r="30" spans="1:6" x14ac:dyDescent="0.25">
      <c r="A30" s="25"/>
      <c r="B30" s="179"/>
      <c r="C30" s="63" t="s">
        <v>164</v>
      </c>
      <c r="D30" s="25"/>
      <c r="E30" s="25"/>
      <c r="F30" s="25"/>
    </row>
    <row r="31" spans="1:6" x14ac:dyDescent="0.25">
      <c r="A31" s="25"/>
      <c r="B31" s="179"/>
      <c r="C31" s="63" t="s">
        <v>165</v>
      </c>
      <c r="D31" s="25"/>
      <c r="E31" s="25"/>
      <c r="F31" s="25"/>
    </row>
    <row r="32" spans="1:6" x14ac:dyDescent="0.25">
      <c r="A32" s="25"/>
      <c r="B32" s="179"/>
      <c r="C32" s="47" t="s">
        <v>166</v>
      </c>
      <c r="D32" s="25"/>
      <c r="E32" s="25"/>
      <c r="F32" s="25"/>
    </row>
    <row r="33" spans="1:6" x14ac:dyDescent="0.25">
      <c r="A33" s="25"/>
      <c r="B33" s="60" t="s">
        <v>167</v>
      </c>
      <c r="C33" s="47"/>
      <c r="D33" s="25"/>
      <c r="E33" s="25"/>
      <c r="F33" s="25"/>
    </row>
    <row r="34" spans="1:6" x14ac:dyDescent="0.25">
      <c r="A34" s="25"/>
      <c r="B34" s="60"/>
      <c r="C34" s="47" t="s">
        <v>168</v>
      </c>
      <c r="D34" s="25"/>
      <c r="E34" s="25"/>
      <c r="F34" s="25"/>
    </row>
    <row r="35" spans="1:6" x14ac:dyDescent="0.25">
      <c r="A35" s="25"/>
      <c r="B35" s="60"/>
      <c r="C35" s="47" t="s">
        <v>169</v>
      </c>
      <c r="D35" s="25"/>
      <c r="E35" s="25"/>
      <c r="F35" s="25"/>
    </row>
    <row r="36" spans="1:6" x14ac:dyDescent="0.25">
      <c r="A36" s="25"/>
      <c r="B36" s="60"/>
      <c r="C36" s="47" t="s">
        <v>170</v>
      </c>
      <c r="D36" s="25"/>
      <c r="E36" s="25"/>
      <c r="F36" s="25"/>
    </row>
    <row r="37" spans="1:6" x14ac:dyDescent="0.25">
      <c r="A37" s="25"/>
      <c r="B37" s="60"/>
      <c r="C37" s="47" t="s">
        <v>171</v>
      </c>
      <c r="D37" s="25"/>
      <c r="E37" s="25"/>
      <c r="F37" s="25"/>
    </row>
    <row r="38" spans="1:6" x14ac:dyDescent="0.25">
      <c r="A38" s="25"/>
      <c r="B38" s="60"/>
      <c r="C38" s="47" t="s">
        <v>172</v>
      </c>
      <c r="D38" s="25"/>
      <c r="E38" s="25"/>
      <c r="F38" s="25"/>
    </row>
    <row r="39" spans="1:6" x14ac:dyDescent="0.25">
      <c r="A39" s="25"/>
      <c r="B39" s="60"/>
      <c r="C39" s="47" t="s">
        <v>173</v>
      </c>
      <c r="D39" s="25"/>
      <c r="E39" s="25"/>
      <c r="F39" s="25"/>
    </row>
    <row r="40" spans="1:6" x14ac:dyDescent="0.25">
      <c r="A40" s="25"/>
      <c r="B40" s="60"/>
      <c r="C40" s="47" t="s">
        <v>174</v>
      </c>
      <c r="D40" s="25"/>
      <c r="E40" s="25"/>
      <c r="F40" s="25"/>
    </row>
    <row r="41" spans="1:6" x14ac:dyDescent="0.25">
      <c r="A41" s="25"/>
      <c r="B41" s="60"/>
      <c r="C41" s="47" t="s">
        <v>175</v>
      </c>
      <c r="D41" s="25"/>
      <c r="E41" s="25"/>
      <c r="F41" s="25"/>
    </row>
    <row r="42" spans="1:6" x14ac:dyDescent="0.25">
      <c r="A42" s="25"/>
      <c r="B42" s="60"/>
      <c r="C42" s="47" t="s">
        <v>176</v>
      </c>
      <c r="D42" s="95"/>
      <c r="E42" s="95"/>
      <c r="F42" s="25"/>
    </row>
    <row r="43" spans="1:6" x14ac:dyDescent="0.25">
      <c r="A43" s="25"/>
      <c r="B43" s="60"/>
      <c r="C43" s="47" t="s">
        <v>177</v>
      </c>
      <c r="D43" s="25"/>
      <c r="E43" s="25"/>
      <c r="F43" s="25"/>
    </row>
    <row r="44" spans="1:6" x14ac:dyDescent="0.25">
      <c r="A44" s="25"/>
      <c r="B44" s="60"/>
      <c r="C44" s="47" t="s">
        <v>178</v>
      </c>
      <c r="D44" s="95"/>
      <c r="E44" s="95"/>
      <c r="F44" s="25"/>
    </row>
    <row r="45" spans="1:6" x14ac:dyDescent="0.25">
      <c r="A45" s="25"/>
      <c r="B45" s="60"/>
      <c r="C45" s="47" t="s">
        <v>179</v>
      </c>
      <c r="D45" s="25"/>
      <c r="E45" s="25"/>
      <c r="F45" s="25"/>
    </row>
    <row r="46" spans="1:6" x14ac:dyDescent="0.25">
      <c r="A46" s="25"/>
      <c r="B46" s="60"/>
      <c r="C46" s="63" t="s">
        <v>180</v>
      </c>
      <c r="D46" s="25"/>
      <c r="E46" s="25"/>
      <c r="F46" s="25"/>
    </row>
    <row r="47" spans="1:6" x14ac:dyDescent="0.25">
      <c r="A47" s="25"/>
      <c r="B47" s="60"/>
      <c r="C47" s="47" t="s">
        <v>181</v>
      </c>
      <c r="D47" s="25"/>
      <c r="E47" s="25"/>
      <c r="F47" s="25"/>
    </row>
    <row r="48" spans="1:6" x14ac:dyDescent="0.25">
      <c r="A48" s="25"/>
      <c r="B48" s="60"/>
      <c r="C48" s="47" t="s">
        <v>182</v>
      </c>
      <c r="D48" s="25"/>
      <c r="E48" s="25"/>
      <c r="F48" s="25"/>
    </row>
    <row r="49" spans="1:6" x14ac:dyDescent="0.25">
      <c r="A49" s="25"/>
      <c r="B49" s="60"/>
      <c r="C49" s="47" t="s">
        <v>183</v>
      </c>
      <c r="D49" s="25"/>
      <c r="E49" s="25"/>
      <c r="F49" s="25"/>
    </row>
    <row r="50" spans="1:6" x14ac:dyDescent="0.25">
      <c r="A50" s="178"/>
      <c r="B50" s="60"/>
      <c r="C50" s="47" t="s">
        <v>184</v>
      </c>
      <c r="D50" s="25"/>
      <c r="E50" s="25"/>
      <c r="F50" s="25"/>
    </row>
    <row r="51" spans="1:6" x14ac:dyDescent="0.25">
      <c r="A51" s="25"/>
      <c r="B51" s="179"/>
      <c r="C51" s="47" t="s">
        <v>185</v>
      </c>
      <c r="D51" s="25"/>
      <c r="E51" s="25"/>
      <c r="F51" s="25"/>
    </row>
    <row r="52" spans="1:6" x14ac:dyDescent="0.25">
      <c r="A52" s="25"/>
      <c r="B52" s="179"/>
      <c r="C52" s="47" t="s">
        <v>186</v>
      </c>
      <c r="D52" s="25"/>
      <c r="E52" s="25"/>
      <c r="F52" s="25"/>
    </row>
    <row r="53" spans="1:6" x14ac:dyDescent="0.25">
      <c r="A53" s="25"/>
      <c r="B53" s="179"/>
      <c r="C53" s="47" t="s">
        <v>187</v>
      </c>
      <c r="D53" s="25"/>
      <c r="E53" s="25"/>
      <c r="F53" s="25"/>
    </row>
    <row r="54" spans="1:6" x14ac:dyDescent="0.25">
      <c r="A54" s="25"/>
      <c r="B54" s="179"/>
      <c r="C54" s="47" t="s">
        <v>188</v>
      </c>
      <c r="D54" s="25"/>
      <c r="E54" s="25"/>
      <c r="F54" s="25"/>
    </row>
    <row r="55" spans="1:6" x14ac:dyDescent="0.25">
      <c r="A55" s="25"/>
      <c r="B55" s="179"/>
      <c r="C55" s="47" t="s">
        <v>189</v>
      </c>
      <c r="D55" s="25"/>
      <c r="E55" s="25"/>
      <c r="F55" s="25"/>
    </row>
    <row r="56" spans="1:6" x14ac:dyDescent="0.25">
      <c r="A56" s="25"/>
      <c r="B56" s="179"/>
      <c r="C56" s="47" t="s">
        <v>190</v>
      </c>
      <c r="D56" s="25"/>
      <c r="E56" s="25"/>
      <c r="F56" s="25"/>
    </row>
    <row r="57" spans="1:6" x14ac:dyDescent="0.25">
      <c r="A57" s="25"/>
      <c r="B57" s="179"/>
      <c r="C57" s="47" t="s">
        <v>191</v>
      </c>
      <c r="D57" s="95"/>
      <c r="E57" s="95"/>
      <c r="F57" s="25"/>
    </row>
    <row r="58" spans="1:6" x14ac:dyDescent="0.25">
      <c r="A58" s="25"/>
      <c r="B58" s="179"/>
      <c r="C58" s="47" t="s">
        <v>192</v>
      </c>
      <c r="D58" s="95"/>
      <c r="E58" s="95"/>
      <c r="F58" s="25"/>
    </row>
    <row r="59" spans="1:6" x14ac:dyDescent="0.25">
      <c r="A59" s="25"/>
      <c r="B59" s="63"/>
      <c r="C59" s="47"/>
      <c r="D59" s="25"/>
      <c r="E59" s="25"/>
      <c r="F59" s="25"/>
    </row>
    <row r="60" spans="1:6" x14ac:dyDescent="0.25">
      <c r="A60" s="25"/>
      <c r="B60" s="63"/>
      <c r="C60" s="179" t="s">
        <v>193</v>
      </c>
      <c r="D60" s="25"/>
      <c r="E60" s="25"/>
      <c r="F60" s="25"/>
    </row>
    <row r="61" spans="1:6" ht="36" x14ac:dyDescent="0.25">
      <c r="A61" s="25"/>
      <c r="B61" s="63"/>
      <c r="C61" s="179" t="s">
        <v>194</v>
      </c>
      <c r="D61" s="25"/>
      <c r="E61" s="25"/>
      <c r="F61" s="25"/>
    </row>
    <row r="62" spans="1:6" x14ac:dyDescent="0.25">
      <c r="A62" s="25"/>
      <c r="B62" s="63"/>
      <c r="C62" s="63" t="s">
        <v>195</v>
      </c>
      <c r="D62" s="25"/>
      <c r="E62" s="25"/>
      <c r="F62" s="25"/>
    </row>
    <row r="63" spans="1:6" x14ac:dyDescent="0.25">
      <c r="A63" s="25"/>
      <c r="B63" s="63"/>
      <c r="C63" s="179" t="s">
        <v>196</v>
      </c>
      <c r="D63" s="25"/>
      <c r="E63" s="25"/>
      <c r="F63" s="25"/>
    </row>
    <row r="64" spans="1:6" x14ac:dyDescent="0.25">
      <c r="A64" s="25"/>
      <c r="B64" s="179"/>
      <c r="C64" s="63" t="s">
        <v>197</v>
      </c>
      <c r="D64" s="25"/>
      <c r="E64" s="25"/>
      <c r="F64" s="25"/>
    </row>
    <row r="65" spans="1:6" ht="36" x14ac:dyDescent="0.25">
      <c r="A65" s="173">
        <v>1</v>
      </c>
      <c r="B65" s="185" t="s">
        <v>198</v>
      </c>
      <c r="C65" s="185" t="s">
        <v>199</v>
      </c>
      <c r="D65" s="174">
        <v>1200</v>
      </c>
      <c r="E65" s="174">
        <v>1200</v>
      </c>
      <c r="F65" s="174">
        <v>1200</v>
      </c>
    </row>
    <row r="66" spans="1:6" ht="36" x14ac:dyDescent="0.25">
      <c r="A66" s="173">
        <v>2</v>
      </c>
      <c r="B66" s="185" t="s">
        <v>201</v>
      </c>
      <c r="C66" s="185" t="s">
        <v>199</v>
      </c>
      <c r="D66" s="174">
        <v>27</v>
      </c>
      <c r="E66" s="174">
        <v>30</v>
      </c>
      <c r="F66" s="174">
        <v>33</v>
      </c>
    </row>
    <row r="67" spans="1:6" ht="36" x14ac:dyDescent="0.25">
      <c r="A67" s="173">
        <v>3</v>
      </c>
      <c r="B67" s="185" t="s">
        <v>202</v>
      </c>
      <c r="C67" s="297" t="s">
        <v>203</v>
      </c>
      <c r="D67" s="175" t="s">
        <v>6</v>
      </c>
      <c r="E67" s="175" t="s">
        <v>6</v>
      </c>
      <c r="F67" s="175" t="s">
        <v>6</v>
      </c>
    </row>
    <row r="68" spans="1:6" x14ac:dyDescent="0.25">
      <c r="A68" s="173">
        <v>4</v>
      </c>
      <c r="B68" s="185" t="s">
        <v>204</v>
      </c>
      <c r="C68" s="297" t="s">
        <v>203</v>
      </c>
      <c r="D68" s="175" t="s">
        <v>6</v>
      </c>
      <c r="E68" s="175" t="s">
        <v>6</v>
      </c>
      <c r="F68" s="175" t="s">
        <v>6</v>
      </c>
    </row>
    <row r="69" spans="1:6" ht="36" x14ac:dyDescent="0.25">
      <c r="A69" s="173">
        <v>5</v>
      </c>
      <c r="B69" s="185" t="s">
        <v>205</v>
      </c>
      <c r="C69" s="185" t="s">
        <v>199</v>
      </c>
      <c r="D69" s="174">
        <v>18.75</v>
      </c>
      <c r="E69" s="174">
        <v>18.75</v>
      </c>
      <c r="F69" s="174">
        <v>18.75</v>
      </c>
    </row>
    <row r="70" spans="1:6" ht="36" x14ac:dyDescent="0.25">
      <c r="A70" s="173">
        <v>6</v>
      </c>
      <c r="B70" s="185" t="s">
        <v>206</v>
      </c>
      <c r="C70" s="185" t="s">
        <v>199</v>
      </c>
      <c r="D70" s="174">
        <v>400</v>
      </c>
      <c r="E70" s="174">
        <v>400</v>
      </c>
      <c r="F70" s="174">
        <v>200</v>
      </c>
    </row>
    <row r="71" spans="1:6" ht="36" x14ac:dyDescent="0.25">
      <c r="A71" s="173">
        <v>7</v>
      </c>
      <c r="B71" s="185" t="s">
        <v>207</v>
      </c>
      <c r="C71" s="185" t="s">
        <v>199</v>
      </c>
      <c r="D71" s="174">
        <v>75</v>
      </c>
      <c r="E71" s="174">
        <v>75</v>
      </c>
      <c r="F71" s="174">
        <v>75</v>
      </c>
    </row>
    <row r="72" spans="1:6" x14ac:dyDescent="0.25">
      <c r="A72" s="184"/>
      <c r="B72" s="185"/>
      <c r="C72" s="185"/>
      <c r="D72" s="174">
        <v>3</v>
      </c>
      <c r="E72" s="174">
        <v>1.5</v>
      </c>
      <c r="F72" s="174">
        <v>1.5</v>
      </c>
    </row>
    <row r="73" spans="1:6" ht="36" x14ac:dyDescent="0.25">
      <c r="A73" s="173">
        <v>8</v>
      </c>
      <c r="B73" s="185" t="s">
        <v>208</v>
      </c>
      <c r="C73" s="185" t="s">
        <v>199</v>
      </c>
      <c r="D73" s="174">
        <v>67.5</v>
      </c>
      <c r="E73" s="174">
        <v>67.5</v>
      </c>
      <c r="F73" s="174">
        <v>67.5</v>
      </c>
    </row>
    <row r="74" spans="1:6" ht="90" x14ac:dyDescent="0.25">
      <c r="A74" s="173">
        <v>9</v>
      </c>
      <c r="B74" s="185" t="s">
        <v>209</v>
      </c>
      <c r="C74" s="185" t="s">
        <v>210</v>
      </c>
      <c r="D74" s="174">
        <v>82.5</v>
      </c>
      <c r="E74" s="174">
        <v>82.5</v>
      </c>
      <c r="F74" s="174">
        <v>82.5</v>
      </c>
    </row>
    <row r="75" spans="1:6" ht="36" x14ac:dyDescent="0.25">
      <c r="A75" s="173">
        <v>10</v>
      </c>
      <c r="B75" s="185" t="s">
        <v>211</v>
      </c>
      <c r="C75" s="185" t="s">
        <v>210</v>
      </c>
      <c r="D75" s="174">
        <v>400</v>
      </c>
      <c r="E75" s="174">
        <v>400</v>
      </c>
      <c r="F75" s="174">
        <v>400</v>
      </c>
    </row>
    <row r="76" spans="1:6" ht="54" x14ac:dyDescent="0.25">
      <c r="A76" s="173">
        <v>11</v>
      </c>
      <c r="B76" s="185" t="s">
        <v>212</v>
      </c>
      <c r="C76" s="185"/>
      <c r="D76" s="171"/>
      <c r="E76" s="171"/>
      <c r="F76" s="171"/>
    </row>
    <row r="77" spans="1:6" x14ac:dyDescent="0.25">
      <c r="A77" s="173" t="s">
        <v>213</v>
      </c>
      <c r="B77" s="185" t="s">
        <v>214</v>
      </c>
      <c r="C77" s="185" t="s">
        <v>199</v>
      </c>
      <c r="D77" s="174">
        <v>1087.5</v>
      </c>
      <c r="E77" s="174">
        <v>93.75</v>
      </c>
      <c r="F77" s="174">
        <v>93.75</v>
      </c>
    </row>
    <row r="78" spans="1:6" x14ac:dyDescent="0.25">
      <c r="A78" s="173" t="s">
        <v>215</v>
      </c>
      <c r="B78" s="185" t="s">
        <v>216</v>
      </c>
      <c r="C78" s="185" t="s">
        <v>210</v>
      </c>
      <c r="D78" s="174">
        <v>187.5</v>
      </c>
      <c r="E78" s="174">
        <v>187.5</v>
      </c>
      <c r="F78" s="174">
        <v>187.5</v>
      </c>
    </row>
    <row r="79" spans="1:6" x14ac:dyDescent="0.25">
      <c r="A79" s="173" t="s">
        <v>217</v>
      </c>
      <c r="B79" s="185" t="s">
        <v>218</v>
      </c>
      <c r="C79" s="185" t="s">
        <v>199</v>
      </c>
      <c r="D79" s="174">
        <v>675</v>
      </c>
      <c r="E79" s="174">
        <v>675</v>
      </c>
      <c r="F79" s="174">
        <v>675</v>
      </c>
    </row>
    <row r="80" spans="1:6" ht="54" x14ac:dyDescent="0.25">
      <c r="A80" s="173">
        <v>12</v>
      </c>
      <c r="B80" s="185" t="s">
        <v>219</v>
      </c>
      <c r="C80" s="185" t="s">
        <v>199</v>
      </c>
      <c r="D80" s="174">
        <v>14.625</v>
      </c>
      <c r="E80" s="174">
        <v>14.625</v>
      </c>
      <c r="F80" s="174">
        <v>14.625</v>
      </c>
    </row>
    <row r="81" spans="1:6" ht="54" x14ac:dyDescent="0.25">
      <c r="A81" s="173">
        <v>13</v>
      </c>
      <c r="B81" s="185" t="s">
        <v>220</v>
      </c>
      <c r="C81" s="185"/>
      <c r="D81" s="174">
        <v>0</v>
      </c>
      <c r="E81" s="174">
        <v>0</v>
      </c>
      <c r="F81" s="174">
        <v>0</v>
      </c>
    </row>
    <row r="82" spans="1:6" ht="72" x14ac:dyDescent="0.25">
      <c r="A82" s="173">
        <v>14</v>
      </c>
      <c r="B82" s="185" t="s">
        <v>221</v>
      </c>
      <c r="C82" s="185" t="s">
        <v>199</v>
      </c>
      <c r="D82" s="174">
        <v>15</v>
      </c>
      <c r="E82" s="174">
        <v>15</v>
      </c>
      <c r="F82" s="174">
        <v>15</v>
      </c>
    </row>
    <row r="83" spans="1:6" ht="36" x14ac:dyDescent="0.25">
      <c r="A83" s="173">
        <v>15</v>
      </c>
      <c r="B83" s="185" t="s">
        <v>222</v>
      </c>
      <c r="C83" s="185" t="s">
        <v>199</v>
      </c>
      <c r="D83" s="174">
        <v>281.25</v>
      </c>
      <c r="E83" s="174">
        <v>281.25</v>
      </c>
      <c r="F83" s="174">
        <v>281.25</v>
      </c>
    </row>
    <row r="84" spans="1:6" ht="72" x14ac:dyDescent="0.25">
      <c r="A84" s="173">
        <v>16</v>
      </c>
      <c r="B84" s="185" t="s">
        <v>223</v>
      </c>
      <c r="C84" s="185"/>
      <c r="D84" s="184"/>
      <c r="E84" s="184"/>
      <c r="F84" s="184"/>
    </row>
    <row r="85" spans="1:6" x14ac:dyDescent="0.25">
      <c r="A85" s="87">
        <v>16.100000000000001</v>
      </c>
      <c r="B85" s="134" t="s">
        <v>224</v>
      </c>
      <c r="C85" s="185" t="s">
        <v>225</v>
      </c>
      <c r="D85" s="174">
        <v>3750</v>
      </c>
      <c r="E85" s="174">
        <v>4687.5</v>
      </c>
      <c r="F85" s="174">
        <v>5625</v>
      </c>
    </row>
    <row r="86" spans="1:6" x14ac:dyDescent="0.25">
      <c r="A86" s="87">
        <v>16.2</v>
      </c>
      <c r="B86" s="134" t="s">
        <v>226</v>
      </c>
      <c r="C86" s="185" t="s">
        <v>225</v>
      </c>
      <c r="D86" s="174">
        <v>585</v>
      </c>
      <c r="E86" s="174">
        <v>787.5</v>
      </c>
      <c r="F86" s="174">
        <v>1012.5</v>
      </c>
    </row>
    <row r="87" spans="1:6" ht="36" x14ac:dyDescent="0.25">
      <c r="A87" s="87">
        <v>16.3</v>
      </c>
      <c r="B87" s="134" t="s">
        <v>227</v>
      </c>
      <c r="C87" s="185" t="s">
        <v>199</v>
      </c>
      <c r="D87" s="174">
        <v>187.5</v>
      </c>
      <c r="E87" s="174">
        <v>187.5</v>
      </c>
      <c r="F87" s="174">
        <v>187.5</v>
      </c>
    </row>
    <row r="88" spans="1:6" x14ac:dyDescent="0.25">
      <c r="A88" s="172"/>
      <c r="B88" s="67" t="s">
        <v>228</v>
      </c>
      <c r="C88" s="297"/>
      <c r="D88" s="172">
        <v>9057.125</v>
      </c>
      <c r="E88" s="172">
        <v>9204.875</v>
      </c>
      <c r="F88" s="172">
        <v>10170.375</v>
      </c>
    </row>
    <row r="89" spans="1:6" x14ac:dyDescent="0.25">
      <c r="A89" s="174"/>
      <c r="B89" s="185"/>
      <c r="C89" s="185"/>
      <c r="D89" s="174"/>
      <c r="E89" s="174"/>
      <c r="F89" s="174"/>
    </row>
    <row r="90" spans="1:6" ht="36" x14ac:dyDescent="0.25">
      <c r="A90" s="25"/>
      <c r="B90" s="179" t="s">
        <v>229</v>
      </c>
      <c r="C90" s="182" t="s">
        <v>230</v>
      </c>
      <c r="D90" s="25"/>
      <c r="E90" s="25"/>
      <c r="F90" s="25"/>
    </row>
    <row r="91" spans="1:6" ht="36" x14ac:dyDescent="0.25">
      <c r="A91" s="25"/>
      <c r="B91" s="63"/>
      <c r="C91" s="179" t="s">
        <v>231</v>
      </c>
      <c r="D91" s="25"/>
      <c r="E91" s="25"/>
      <c r="F91" s="25"/>
    </row>
    <row r="92" spans="1:6" x14ac:dyDescent="0.25">
      <c r="A92" s="25"/>
      <c r="B92" s="63"/>
      <c r="C92" s="182" t="s">
        <v>232</v>
      </c>
      <c r="D92" s="25"/>
      <c r="E92" s="25"/>
      <c r="F92" s="25"/>
    </row>
    <row r="93" spans="1:6" x14ac:dyDescent="0.25">
      <c r="A93" s="25"/>
      <c r="B93" s="63" t="s">
        <v>233</v>
      </c>
      <c r="C93" s="182" t="s">
        <v>234</v>
      </c>
      <c r="D93" s="25"/>
      <c r="E93" s="25"/>
      <c r="F93" s="25"/>
    </row>
    <row r="94" spans="1:6" ht="54" x14ac:dyDescent="0.25">
      <c r="A94" s="25"/>
      <c r="B94" s="179" t="s">
        <v>235</v>
      </c>
      <c r="C94" s="182" t="s">
        <v>236</v>
      </c>
      <c r="D94" s="25"/>
      <c r="E94" s="25"/>
      <c r="F94" s="25"/>
    </row>
    <row r="95" spans="1:6" x14ac:dyDescent="0.25">
      <c r="A95" s="25"/>
      <c r="B95" s="63"/>
      <c r="C95" s="182" t="s">
        <v>237</v>
      </c>
      <c r="D95" s="25"/>
      <c r="E95" s="25"/>
      <c r="F95" s="25"/>
    </row>
    <row r="96" spans="1:6" ht="36" x14ac:dyDescent="0.25">
      <c r="A96" s="25"/>
      <c r="B96" s="179"/>
      <c r="C96" s="182" t="s">
        <v>238</v>
      </c>
      <c r="D96" s="25"/>
      <c r="E96" s="25"/>
      <c r="F96" s="25"/>
    </row>
    <row r="97" spans="1:6" x14ac:dyDescent="0.25">
      <c r="A97" s="25"/>
      <c r="B97" s="63"/>
      <c r="C97" s="182" t="s">
        <v>239</v>
      </c>
      <c r="D97" s="25"/>
      <c r="E97" s="25"/>
      <c r="F97" s="25"/>
    </row>
    <row r="98" spans="1:6" x14ac:dyDescent="0.25">
      <c r="A98" s="25"/>
      <c r="B98" s="63"/>
      <c r="C98" s="182" t="s">
        <v>240</v>
      </c>
      <c r="D98" s="25"/>
      <c r="E98" s="25"/>
      <c r="F98" s="25"/>
    </row>
    <row r="99" spans="1:6" ht="54" x14ac:dyDescent="0.25">
      <c r="A99" s="25"/>
      <c r="B99" s="63"/>
      <c r="C99" s="182" t="s">
        <v>241</v>
      </c>
      <c r="D99" s="25"/>
      <c r="E99" s="25"/>
      <c r="F99" s="25"/>
    </row>
    <row r="100" spans="1:6" x14ac:dyDescent="0.25">
      <c r="A100" s="25"/>
      <c r="B100" s="179" t="s">
        <v>242</v>
      </c>
      <c r="C100" s="182" t="s">
        <v>243</v>
      </c>
      <c r="D100" s="25"/>
      <c r="E100" s="25"/>
      <c r="F100" s="25"/>
    </row>
    <row r="101" spans="1:6" ht="36" x14ac:dyDescent="0.25">
      <c r="A101" s="25"/>
      <c r="B101" s="179" t="s">
        <v>244</v>
      </c>
      <c r="C101" s="182" t="s">
        <v>245</v>
      </c>
      <c r="D101" s="25"/>
      <c r="E101" s="25"/>
      <c r="F101" s="25"/>
    </row>
    <row r="102" spans="1:6" ht="54" x14ac:dyDescent="0.25">
      <c r="A102" s="25"/>
      <c r="B102" s="179" t="s">
        <v>229</v>
      </c>
      <c r="C102" s="182" t="s">
        <v>246</v>
      </c>
      <c r="D102" s="25"/>
      <c r="E102" s="25"/>
      <c r="F102" s="25"/>
    </row>
    <row r="103" spans="1:6" ht="36" x14ac:dyDescent="0.25">
      <c r="A103" s="25"/>
      <c r="B103" s="179"/>
      <c r="C103" s="182" t="s">
        <v>247</v>
      </c>
      <c r="D103" s="25"/>
      <c r="E103" s="25"/>
      <c r="F103" s="25"/>
    </row>
    <row r="104" spans="1:6" ht="54" x14ac:dyDescent="0.25">
      <c r="A104" s="25"/>
      <c r="B104" s="179"/>
      <c r="C104" s="182" t="s">
        <v>248</v>
      </c>
      <c r="D104" s="25"/>
      <c r="E104" s="25"/>
      <c r="F104" s="25"/>
    </row>
    <row r="105" spans="1:6" ht="36" x14ac:dyDescent="0.25">
      <c r="A105" s="25"/>
      <c r="B105" s="179"/>
      <c r="C105" s="182" t="s">
        <v>249</v>
      </c>
      <c r="D105" s="25"/>
      <c r="E105" s="25"/>
      <c r="F105" s="25"/>
    </row>
    <row r="106" spans="1:6" ht="54" x14ac:dyDescent="0.25">
      <c r="A106" s="25"/>
      <c r="B106" s="179"/>
      <c r="C106" s="182" t="s">
        <v>250</v>
      </c>
      <c r="D106" s="25"/>
      <c r="E106" s="25"/>
      <c r="F106" s="25"/>
    </row>
    <row r="107" spans="1:6" ht="54" x14ac:dyDescent="0.25">
      <c r="A107" s="25"/>
      <c r="B107" s="179"/>
      <c r="C107" s="182" t="s">
        <v>251</v>
      </c>
      <c r="D107" s="25"/>
      <c r="E107" s="25"/>
      <c r="F107" s="25"/>
    </row>
    <row r="108" spans="1:6" x14ac:dyDescent="0.25">
      <c r="A108" s="25"/>
      <c r="B108" s="180" t="s">
        <v>252</v>
      </c>
      <c r="C108" s="47" t="s">
        <v>253</v>
      </c>
      <c r="D108" s="25"/>
      <c r="E108" s="25"/>
      <c r="F108" s="25"/>
    </row>
    <row r="109" spans="1:6" x14ac:dyDescent="0.25">
      <c r="A109" s="25"/>
      <c r="B109" s="180"/>
      <c r="C109" s="58" t="s">
        <v>254</v>
      </c>
      <c r="D109" s="25">
        <v>944.15</v>
      </c>
      <c r="E109" s="25">
        <v>1009.86</v>
      </c>
      <c r="F109" s="25"/>
    </row>
    <row r="110" spans="1:6" x14ac:dyDescent="0.25">
      <c r="A110" s="25"/>
      <c r="B110" s="180"/>
      <c r="C110" s="47" t="s">
        <v>255</v>
      </c>
      <c r="D110" s="25">
        <v>923.63</v>
      </c>
      <c r="E110" s="25">
        <v>923.63</v>
      </c>
      <c r="F110" s="25"/>
    </row>
    <row r="111" spans="1:6" x14ac:dyDescent="0.25">
      <c r="A111" s="25"/>
      <c r="B111" s="180"/>
      <c r="C111" s="47" t="s">
        <v>256</v>
      </c>
      <c r="D111" s="25"/>
      <c r="E111" s="57"/>
      <c r="F111" s="25"/>
    </row>
    <row r="112" spans="1:6" x14ac:dyDescent="0.25">
      <c r="A112" s="25"/>
      <c r="B112" s="180"/>
      <c r="C112" s="47" t="s">
        <v>257</v>
      </c>
      <c r="D112" s="25"/>
      <c r="E112" s="57"/>
      <c r="F112" s="25"/>
    </row>
    <row r="113" spans="1:6" x14ac:dyDescent="0.25">
      <c r="A113" s="25"/>
      <c r="B113" s="180"/>
      <c r="C113" s="47" t="s">
        <v>258</v>
      </c>
      <c r="D113" s="25">
        <v>300</v>
      </c>
      <c r="E113" s="25">
        <v>300</v>
      </c>
      <c r="F113" s="25"/>
    </row>
    <row r="114" spans="1:6" x14ac:dyDescent="0.25">
      <c r="A114" s="25"/>
      <c r="B114" s="180"/>
      <c r="C114" s="47" t="s">
        <v>259</v>
      </c>
      <c r="D114" s="25"/>
      <c r="E114" s="57"/>
      <c r="F114" s="25"/>
    </row>
    <row r="115" spans="1:6" x14ac:dyDescent="0.25">
      <c r="A115" s="25"/>
      <c r="B115" s="180"/>
      <c r="C115" s="182" t="s">
        <v>260</v>
      </c>
      <c r="D115" s="25"/>
      <c r="E115" s="25"/>
      <c r="F115" s="25"/>
    </row>
    <row r="116" spans="1:6" ht="36" x14ac:dyDescent="0.25">
      <c r="A116" s="25"/>
      <c r="B116" s="180"/>
      <c r="C116" s="182" t="s">
        <v>261</v>
      </c>
      <c r="D116" s="25"/>
      <c r="E116" s="25"/>
      <c r="F116" s="25"/>
    </row>
    <row r="117" spans="1:6" ht="36" x14ac:dyDescent="0.25">
      <c r="A117" s="25"/>
      <c r="B117" s="180"/>
      <c r="C117" s="182" t="s">
        <v>262</v>
      </c>
      <c r="D117" s="25"/>
      <c r="E117" s="25"/>
      <c r="F117" s="25"/>
    </row>
    <row r="118" spans="1:6" x14ac:dyDescent="0.25">
      <c r="A118" s="25"/>
      <c r="B118" s="180"/>
      <c r="C118" s="182" t="s">
        <v>263</v>
      </c>
      <c r="D118" s="25"/>
      <c r="E118" s="25"/>
      <c r="F118" s="25"/>
    </row>
    <row r="119" spans="1:6" ht="108" x14ac:dyDescent="0.25">
      <c r="A119" s="25"/>
      <c r="B119" s="180"/>
      <c r="C119" s="182" t="s">
        <v>264</v>
      </c>
      <c r="D119" s="25"/>
      <c r="E119" s="25"/>
      <c r="F119" s="25"/>
    </row>
    <row r="120" spans="1:6" ht="54" x14ac:dyDescent="0.25">
      <c r="A120" s="25"/>
      <c r="B120" s="180"/>
      <c r="C120" s="182" t="s">
        <v>265</v>
      </c>
      <c r="D120" s="25"/>
      <c r="E120" s="25"/>
      <c r="F120" s="25"/>
    </row>
    <row r="121" spans="1:6" ht="54" x14ac:dyDescent="0.25">
      <c r="A121" s="25"/>
      <c r="B121" s="180"/>
      <c r="C121" s="182" t="s">
        <v>266</v>
      </c>
      <c r="D121" s="25"/>
      <c r="E121" s="25"/>
      <c r="F121" s="25"/>
    </row>
    <row r="122" spans="1:6" x14ac:dyDescent="0.25">
      <c r="A122" s="25"/>
      <c r="B122" s="180"/>
      <c r="C122" s="182" t="s">
        <v>267</v>
      </c>
      <c r="D122" s="25"/>
      <c r="E122" s="25"/>
      <c r="F122" s="25"/>
    </row>
    <row r="123" spans="1:6" ht="36" x14ac:dyDescent="0.25">
      <c r="A123" s="25"/>
      <c r="B123" s="180"/>
      <c r="C123" s="182" t="s">
        <v>268</v>
      </c>
      <c r="D123" s="25"/>
      <c r="E123" s="25"/>
      <c r="F123" s="25"/>
    </row>
    <row r="124" spans="1:6" ht="54" x14ac:dyDescent="0.25">
      <c r="A124" s="25"/>
      <c r="B124" s="179" t="s">
        <v>269</v>
      </c>
      <c r="C124" s="182" t="s">
        <v>270</v>
      </c>
      <c r="D124" s="25"/>
      <c r="E124" s="25"/>
      <c r="F124" s="25"/>
    </row>
    <row r="125" spans="1:6" ht="54" x14ac:dyDescent="0.25">
      <c r="A125" s="25"/>
      <c r="B125" s="179"/>
      <c r="C125" s="182" t="s">
        <v>271</v>
      </c>
      <c r="D125" s="25"/>
      <c r="E125" s="25"/>
      <c r="F125" s="25"/>
    </row>
    <row r="126" spans="1:6" ht="36" x14ac:dyDescent="0.25">
      <c r="A126" s="25"/>
      <c r="B126" s="179"/>
      <c r="C126" s="179" t="s">
        <v>272</v>
      </c>
      <c r="D126" s="25"/>
      <c r="E126" s="25"/>
      <c r="F126" s="25"/>
    </row>
    <row r="127" spans="1:6" ht="36" x14ac:dyDescent="0.25">
      <c r="A127" s="57"/>
      <c r="B127" s="179" t="s">
        <v>273</v>
      </c>
      <c r="C127" s="182" t="s">
        <v>274</v>
      </c>
      <c r="D127" s="57"/>
      <c r="E127" s="57"/>
      <c r="F127" s="57"/>
    </row>
    <row r="128" spans="1:6" ht="54" x14ac:dyDescent="0.25">
      <c r="A128" s="57"/>
      <c r="B128" s="63"/>
      <c r="C128" s="182" t="s">
        <v>275</v>
      </c>
      <c r="D128" s="57"/>
      <c r="E128" s="57"/>
      <c r="F128" s="57"/>
    </row>
    <row r="129" spans="1:6" ht="54" x14ac:dyDescent="0.25">
      <c r="A129" s="57"/>
      <c r="B129" s="63"/>
      <c r="C129" s="179" t="s">
        <v>276</v>
      </c>
      <c r="D129" s="57"/>
      <c r="E129" s="57"/>
      <c r="F129" s="57"/>
    </row>
    <row r="130" spans="1:6" ht="72" x14ac:dyDescent="0.25">
      <c r="A130" s="57"/>
      <c r="B130" s="63"/>
      <c r="C130" s="182" t="s">
        <v>277</v>
      </c>
      <c r="D130" s="57"/>
      <c r="E130" s="57"/>
      <c r="F130" s="57"/>
    </row>
    <row r="131" spans="1:6" ht="54" x14ac:dyDescent="0.25">
      <c r="A131" s="57"/>
      <c r="B131" s="58"/>
      <c r="C131" s="179" t="s">
        <v>278</v>
      </c>
      <c r="D131" s="57"/>
      <c r="E131" s="57"/>
      <c r="F131" s="57"/>
    </row>
    <row r="132" spans="1:6" ht="36" x14ac:dyDescent="0.25">
      <c r="A132" s="57"/>
      <c r="B132" s="58"/>
      <c r="C132" s="182" t="s">
        <v>279</v>
      </c>
      <c r="D132" s="57"/>
      <c r="E132" s="57"/>
      <c r="F132" s="57"/>
    </row>
    <row r="133" spans="1:6" ht="54" x14ac:dyDescent="0.25">
      <c r="A133" s="57"/>
      <c r="B133" s="179" t="s">
        <v>280</v>
      </c>
      <c r="C133" s="179" t="s">
        <v>281</v>
      </c>
      <c r="D133" s="57"/>
      <c r="E133" s="57"/>
      <c r="F133" s="57"/>
    </row>
    <row r="134" spans="1:6" ht="54" x14ac:dyDescent="0.25">
      <c r="A134" s="57"/>
      <c r="B134" s="179"/>
      <c r="C134" s="182" t="s">
        <v>282</v>
      </c>
      <c r="D134" s="57"/>
      <c r="E134" s="57"/>
      <c r="F134" s="57"/>
    </row>
    <row r="135" spans="1:6" ht="54" x14ac:dyDescent="0.25">
      <c r="A135" s="57"/>
      <c r="B135" s="179"/>
      <c r="C135" s="179" t="s">
        <v>283</v>
      </c>
      <c r="D135" s="57"/>
      <c r="E135" s="57"/>
      <c r="F135" s="57"/>
    </row>
    <row r="136" spans="1:6" ht="72" x14ac:dyDescent="0.25">
      <c r="A136" s="57"/>
      <c r="B136" s="179"/>
      <c r="C136" s="182" t="s">
        <v>284</v>
      </c>
      <c r="D136" s="57"/>
      <c r="E136" s="57"/>
      <c r="F136" s="57"/>
    </row>
    <row r="137" spans="1:6" ht="54" x14ac:dyDescent="0.25">
      <c r="A137" s="57"/>
      <c r="B137" s="179"/>
      <c r="C137" s="179" t="s">
        <v>285</v>
      </c>
      <c r="D137" s="57"/>
      <c r="E137" s="57"/>
      <c r="F137" s="57"/>
    </row>
    <row r="138" spans="1:6" ht="54" x14ac:dyDescent="0.25">
      <c r="A138" s="57"/>
      <c r="B138" s="179"/>
      <c r="C138" s="182" t="s">
        <v>286</v>
      </c>
      <c r="D138" s="57"/>
      <c r="E138" s="57"/>
      <c r="F138" s="57"/>
    </row>
    <row r="139" spans="1:6" ht="90" x14ac:dyDescent="0.25">
      <c r="A139" s="57"/>
      <c r="B139" s="179"/>
      <c r="C139" s="282" t="s">
        <v>287</v>
      </c>
      <c r="D139" s="57"/>
      <c r="E139" s="57"/>
      <c r="F139" s="57"/>
    </row>
    <row r="140" spans="1:6" ht="90" x14ac:dyDescent="0.25">
      <c r="A140" s="57"/>
      <c r="B140" s="179"/>
      <c r="C140" s="282" t="s">
        <v>288</v>
      </c>
      <c r="D140" s="57"/>
      <c r="E140" s="57"/>
      <c r="F140" s="57"/>
    </row>
    <row r="141" spans="1:6" ht="54" x14ac:dyDescent="0.25">
      <c r="A141" s="57"/>
      <c r="B141" s="179"/>
      <c r="C141" s="182" t="s">
        <v>289</v>
      </c>
      <c r="D141" s="57"/>
      <c r="E141" s="57"/>
      <c r="F141" s="57"/>
    </row>
    <row r="142" spans="1:6" ht="54" x14ac:dyDescent="0.25">
      <c r="A142" s="57"/>
      <c r="B142" s="179"/>
      <c r="C142" s="182" t="s">
        <v>290</v>
      </c>
      <c r="D142" s="57"/>
      <c r="E142" s="57"/>
      <c r="F142" s="57"/>
    </row>
    <row r="143" spans="1:6" ht="54" x14ac:dyDescent="0.25">
      <c r="A143" s="57"/>
      <c r="B143" s="179"/>
      <c r="C143" s="182" t="s">
        <v>291</v>
      </c>
      <c r="D143" s="57"/>
      <c r="E143" s="57"/>
      <c r="F143" s="57"/>
    </row>
    <row r="144" spans="1:6" ht="54" x14ac:dyDescent="0.25">
      <c r="A144" s="57"/>
      <c r="B144" s="179"/>
      <c r="C144" s="182" t="s">
        <v>292</v>
      </c>
      <c r="D144" s="57"/>
      <c r="E144" s="57"/>
      <c r="F144" s="57"/>
    </row>
    <row r="145" spans="1:6" ht="72" x14ac:dyDescent="0.25">
      <c r="A145" s="57"/>
      <c r="B145" s="179"/>
      <c r="C145" s="182" t="s">
        <v>293</v>
      </c>
      <c r="D145" s="57"/>
      <c r="E145" s="57"/>
      <c r="F145" s="57"/>
    </row>
    <row r="146" spans="1:6" ht="36" x14ac:dyDescent="0.25">
      <c r="A146" s="57"/>
      <c r="B146" s="179"/>
      <c r="C146" s="182" t="s">
        <v>294</v>
      </c>
      <c r="D146" s="57"/>
      <c r="E146" s="57"/>
      <c r="F146" s="57"/>
    </row>
    <row r="147" spans="1:6" ht="54" x14ac:dyDescent="0.25">
      <c r="A147" s="57"/>
      <c r="B147" s="179"/>
      <c r="C147" s="182" t="s">
        <v>295</v>
      </c>
      <c r="D147" s="57"/>
      <c r="E147" s="57"/>
      <c r="F147" s="57"/>
    </row>
    <row r="148" spans="1:6" x14ac:dyDescent="0.25">
      <c r="A148" s="57"/>
      <c r="B148" s="179"/>
      <c r="C148" s="182" t="s">
        <v>296</v>
      </c>
      <c r="D148" s="57"/>
      <c r="E148" s="57"/>
      <c r="F148" s="57"/>
    </row>
    <row r="149" spans="1:6" ht="36" x14ac:dyDescent="0.25">
      <c r="A149" s="57"/>
      <c r="B149" s="179"/>
      <c r="C149" s="182" t="s">
        <v>297</v>
      </c>
      <c r="D149" s="57"/>
      <c r="E149" s="57"/>
      <c r="F149" s="57"/>
    </row>
    <row r="150" spans="1:6" ht="36" x14ac:dyDescent="0.25">
      <c r="A150" s="57"/>
      <c r="B150" s="179"/>
      <c r="C150" s="182" t="s">
        <v>298</v>
      </c>
      <c r="D150" s="57"/>
      <c r="E150" s="57"/>
      <c r="F150" s="57"/>
    </row>
    <row r="151" spans="1:6" ht="36" x14ac:dyDescent="0.25">
      <c r="A151" s="57"/>
      <c r="B151" s="179"/>
      <c r="C151" s="182" t="s">
        <v>299</v>
      </c>
      <c r="D151" s="57"/>
      <c r="E151" s="57"/>
      <c r="F151" s="57"/>
    </row>
    <row r="152" spans="1:6" ht="36" x14ac:dyDescent="0.25">
      <c r="A152" s="57"/>
      <c r="B152" s="179"/>
      <c r="C152" s="282" t="s">
        <v>300</v>
      </c>
      <c r="D152" s="57"/>
      <c r="E152" s="57"/>
      <c r="F152" s="57"/>
    </row>
    <row r="153" spans="1:6" x14ac:dyDescent="0.25">
      <c r="A153" s="57"/>
      <c r="B153" s="179"/>
      <c r="C153" s="282" t="s">
        <v>301</v>
      </c>
      <c r="D153" s="57"/>
      <c r="E153" s="57"/>
      <c r="F153" s="57"/>
    </row>
    <row r="154" spans="1:6" x14ac:dyDescent="0.25">
      <c r="A154" s="57"/>
      <c r="B154" s="179"/>
      <c r="C154" s="282" t="s">
        <v>302</v>
      </c>
      <c r="D154" s="57"/>
      <c r="E154" s="57"/>
      <c r="F154" s="57"/>
    </row>
    <row r="155" spans="1:6" ht="72" x14ac:dyDescent="0.25">
      <c r="A155" s="57"/>
      <c r="B155" s="182" t="s">
        <v>303</v>
      </c>
      <c r="C155" s="282" t="s">
        <v>304</v>
      </c>
      <c r="D155" s="57"/>
      <c r="E155" s="57"/>
      <c r="F155" s="57"/>
    </row>
    <row r="156" spans="1:6" ht="54" x14ac:dyDescent="0.25">
      <c r="A156" s="57"/>
      <c r="B156" s="182"/>
      <c r="C156" s="282" t="s">
        <v>305</v>
      </c>
      <c r="D156" s="57"/>
      <c r="E156" s="57"/>
      <c r="F156" s="57"/>
    </row>
    <row r="157" spans="1:6" ht="36" x14ac:dyDescent="0.25">
      <c r="A157" s="57"/>
      <c r="B157" s="182"/>
      <c r="C157" s="282" t="s">
        <v>306</v>
      </c>
      <c r="D157" s="57"/>
      <c r="E157" s="57"/>
      <c r="F157" s="57"/>
    </row>
    <row r="158" spans="1:6" ht="36" x14ac:dyDescent="0.25">
      <c r="A158" s="57"/>
      <c r="B158" s="182"/>
      <c r="C158" s="282" t="s">
        <v>307</v>
      </c>
      <c r="D158" s="57"/>
      <c r="E158" s="57"/>
      <c r="F158" s="57"/>
    </row>
    <row r="159" spans="1:6" ht="54" x14ac:dyDescent="0.25">
      <c r="A159" s="57"/>
      <c r="B159" s="182"/>
      <c r="C159" s="282" t="s">
        <v>308</v>
      </c>
      <c r="D159" s="57"/>
      <c r="E159" s="57"/>
      <c r="F159" s="57"/>
    </row>
    <row r="160" spans="1:6" ht="54" x14ac:dyDescent="0.25">
      <c r="A160" s="57"/>
      <c r="B160" s="182"/>
      <c r="C160" s="282" t="s">
        <v>309</v>
      </c>
      <c r="D160" s="57"/>
      <c r="E160" s="57"/>
      <c r="F160" s="57"/>
    </row>
    <row r="161" spans="1:6" ht="72" x14ac:dyDescent="0.25">
      <c r="A161" s="57"/>
      <c r="B161" s="182"/>
      <c r="C161" s="282" t="s">
        <v>310</v>
      </c>
      <c r="D161" s="57"/>
      <c r="E161" s="57"/>
      <c r="F161" s="57"/>
    </row>
    <row r="162" spans="1:6" ht="72" x14ac:dyDescent="0.25">
      <c r="A162" s="57"/>
      <c r="B162" s="182" t="s">
        <v>311</v>
      </c>
      <c r="C162" s="282" t="s">
        <v>312</v>
      </c>
      <c r="D162" s="57"/>
      <c r="E162" s="57"/>
      <c r="F162" s="57"/>
    </row>
    <row r="163" spans="1:6" ht="36" x14ac:dyDescent="0.25">
      <c r="A163" s="57"/>
      <c r="B163" s="182" t="s">
        <v>313</v>
      </c>
      <c r="C163" s="298" t="s">
        <v>314</v>
      </c>
      <c r="D163" s="57"/>
      <c r="E163" s="57"/>
      <c r="F163" s="57"/>
    </row>
    <row r="164" spans="1:6" ht="36" x14ac:dyDescent="0.25">
      <c r="A164" s="57"/>
      <c r="B164" s="182"/>
      <c r="C164" s="298" t="s">
        <v>315</v>
      </c>
      <c r="D164" s="57"/>
      <c r="E164" s="57"/>
      <c r="F164" s="57"/>
    </row>
    <row r="165" spans="1:6" ht="54" x14ac:dyDescent="0.25">
      <c r="A165" s="57"/>
      <c r="B165" s="182"/>
      <c r="C165" s="298" t="s">
        <v>316</v>
      </c>
      <c r="D165" s="57"/>
      <c r="E165" s="57"/>
      <c r="F165" s="57"/>
    </row>
    <row r="166" spans="1:6" x14ac:dyDescent="0.25">
      <c r="A166" s="135"/>
      <c r="B166" s="295"/>
      <c r="C166" s="295"/>
      <c r="D166" s="24">
        <v>11224.905000000001</v>
      </c>
      <c r="E166" s="24">
        <v>11438.365</v>
      </c>
      <c r="F166" s="24">
        <v>10170.375</v>
      </c>
    </row>
  </sheetData>
  <mergeCells count="4">
    <mergeCell ref="C3:C4"/>
    <mergeCell ref="B3:B4"/>
    <mergeCell ref="A3:A4"/>
    <mergeCell ref="D3:F3"/>
  </mergeCells>
  <printOptions horizontalCentered="1" verticalCentered="1"/>
  <pageMargins left="0.7" right="0.7" top="0.5" bottom="0.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3"/>
  <sheetViews>
    <sheetView view="pageBreakPreview" topLeftCell="A43" zoomScaleNormal="55" zoomScaleSheetLayoutView="100" workbookViewId="0">
      <selection activeCell="F43" sqref="F43"/>
    </sheetView>
  </sheetViews>
  <sheetFormatPr defaultRowHeight="18" x14ac:dyDescent="0.25"/>
  <cols>
    <col min="1" max="1" width="14.140625" style="187" customWidth="1"/>
    <col min="2" max="2" width="29.28515625" style="187" customWidth="1"/>
    <col min="3" max="3" width="33.7109375" style="187" customWidth="1"/>
    <col min="4" max="4" width="22.28515625" style="187" customWidth="1"/>
    <col min="5" max="5" width="30.85546875" style="187" customWidth="1"/>
    <col min="6" max="6" width="22.28515625" style="187" customWidth="1"/>
    <col min="7" max="7" width="30.85546875" style="187" customWidth="1"/>
    <col min="8" max="8" width="22.28515625" style="187" customWidth="1"/>
    <col min="9" max="16384" width="9.140625" style="187"/>
  </cols>
  <sheetData>
    <row r="1" spans="1:8" ht="25.5" x14ac:dyDescent="0.25">
      <c r="A1" s="261" t="s">
        <v>317</v>
      </c>
      <c r="B1" s="186"/>
      <c r="C1" s="156"/>
      <c r="D1" s="156"/>
      <c r="E1" s="156"/>
      <c r="F1" s="156"/>
      <c r="G1" s="156"/>
      <c r="H1" s="156"/>
    </row>
    <row r="2" spans="1:8" ht="54" x14ac:dyDescent="0.25">
      <c r="A2" s="137" t="s">
        <v>318</v>
      </c>
      <c r="B2" s="137" t="s">
        <v>319</v>
      </c>
      <c r="C2" s="107" t="s">
        <v>322</v>
      </c>
      <c r="D2" s="107" t="s">
        <v>323</v>
      </c>
      <c r="E2" s="107" t="s">
        <v>324</v>
      </c>
      <c r="F2" s="107" t="s">
        <v>325</v>
      </c>
      <c r="G2" s="107" t="s">
        <v>326</v>
      </c>
      <c r="H2" s="107" t="s">
        <v>327</v>
      </c>
    </row>
    <row r="3" spans="1:8" x14ac:dyDescent="0.25">
      <c r="A3" s="188">
        <v>1</v>
      </c>
      <c r="B3" s="188">
        <v>2</v>
      </c>
      <c r="C3" s="188">
        <v>15</v>
      </c>
      <c r="D3" s="188">
        <v>17</v>
      </c>
      <c r="E3" s="188">
        <v>18</v>
      </c>
      <c r="F3" s="188">
        <v>20</v>
      </c>
      <c r="G3" s="188">
        <v>21</v>
      </c>
      <c r="H3" s="188">
        <v>23</v>
      </c>
    </row>
    <row r="4" spans="1:8" ht="150.75" customHeight="1" x14ac:dyDescent="0.25">
      <c r="A4" s="140" t="s">
        <v>328</v>
      </c>
      <c r="B4" s="105" t="s">
        <v>329</v>
      </c>
      <c r="C4" s="140" t="s">
        <v>330</v>
      </c>
      <c r="D4" s="140" t="s">
        <v>331</v>
      </c>
      <c r="E4" s="140" t="s">
        <v>332</v>
      </c>
      <c r="F4" s="140" t="s">
        <v>333</v>
      </c>
      <c r="G4" s="141" t="s">
        <v>334</v>
      </c>
      <c r="H4" s="140" t="s">
        <v>335</v>
      </c>
    </row>
    <row r="5" spans="1:8" x14ac:dyDescent="0.25">
      <c r="A5" s="316" t="s">
        <v>338</v>
      </c>
      <c r="B5" s="316"/>
      <c r="C5" s="316"/>
      <c r="D5" s="316"/>
      <c r="E5" s="316"/>
      <c r="F5" s="316"/>
      <c r="G5" s="316"/>
      <c r="H5" s="316"/>
    </row>
    <row r="6" spans="1:8" s="119" customFormat="1" ht="18" customHeight="1" x14ac:dyDescent="0.25">
      <c r="A6" s="310" t="s">
        <v>318</v>
      </c>
      <c r="B6" s="310" t="s">
        <v>319</v>
      </c>
      <c r="C6" s="317" t="s">
        <v>321</v>
      </c>
      <c r="D6" s="318"/>
      <c r="E6" s="317" t="s">
        <v>321</v>
      </c>
      <c r="F6" s="318"/>
      <c r="G6" s="317" t="s">
        <v>321</v>
      </c>
      <c r="H6" s="318"/>
    </row>
    <row r="7" spans="1:8" s="119" customFormat="1" ht="81.75" customHeight="1" x14ac:dyDescent="0.25">
      <c r="A7" s="312"/>
      <c r="B7" s="312"/>
      <c r="C7" s="107" t="s">
        <v>322</v>
      </c>
      <c r="D7" s="107" t="s">
        <v>323</v>
      </c>
      <c r="E7" s="107" t="s">
        <v>324</v>
      </c>
      <c r="F7" s="107" t="s">
        <v>325</v>
      </c>
      <c r="G7" s="107" t="s">
        <v>326</v>
      </c>
      <c r="H7" s="107" t="s">
        <v>327</v>
      </c>
    </row>
    <row r="8" spans="1:8" x14ac:dyDescent="0.25">
      <c r="A8" s="108">
        <v>1</v>
      </c>
      <c r="B8" s="108">
        <v>2</v>
      </c>
      <c r="C8" s="108">
        <v>15</v>
      </c>
      <c r="D8" s="108">
        <v>17</v>
      </c>
      <c r="E8" s="108">
        <v>18</v>
      </c>
      <c r="F8" s="108">
        <v>20</v>
      </c>
      <c r="G8" s="108">
        <v>21</v>
      </c>
      <c r="H8" s="108">
        <v>23</v>
      </c>
    </row>
    <row r="9" spans="1:8" ht="216.75" customHeight="1" x14ac:dyDescent="0.25">
      <c r="A9" s="109" t="s">
        <v>328</v>
      </c>
      <c r="B9" s="109" t="s">
        <v>339</v>
      </c>
      <c r="C9" s="110" t="s">
        <v>340</v>
      </c>
      <c r="D9" s="109" t="s">
        <v>341</v>
      </c>
      <c r="E9" s="110" t="s">
        <v>342</v>
      </c>
      <c r="F9" s="109" t="s">
        <v>343</v>
      </c>
      <c r="G9" s="110" t="s">
        <v>344</v>
      </c>
      <c r="H9" s="109" t="s">
        <v>345</v>
      </c>
    </row>
    <row r="10" spans="1:8" ht="18" customHeight="1" x14ac:dyDescent="0.25">
      <c r="A10" s="111"/>
      <c r="B10" s="112"/>
      <c r="C10" s="189"/>
      <c r="D10" s="112"/>
      <c r="E10" s="190"/>
      <c r="F10" s="112"/>
      <c r="G10" s="189"/>
      <c r="H10" s="112"/>
    </row>
    <row r="11" spans="1:8" x14ac:dyDescent="0.25">
      <c r="A11" s="323" t="s">
        <v>346</v>
      </c>
      <c r="B11" s="323"/>
      <c r="C11" s="323"/>
      <c r="D11" s="323"/>
      <c r="E11" s="323"/>
      <c r="F11" s="323"/>
      <c r="G11" s="323"/>
      <c r="H11" s="323"/>
    </row>
    <row r="12" spans="1:8" s="119" customFormat="1" ht="18" customHeight="1" x14ac:dyDescent="0.25">
      <c r="A12" s="322" t="s">
        <v>318</v>
      </c>
      <c r="B12" s="322" t="s">
        <v>319</v>
      </c>
      <c r="C12" s="322" t="s">
        <v>321</v>
      </c>
      <c r="D12" s="322"/>
      <c r="E12" s="322" t="s">
        <v>321</v>
      </c>
      <c r="F12" s="322"/>
      <c r="G12" s="322" t="s">
        <v>321</v>
      </c>
      <c r="H12" s="322"/>
    </row>
    <row r="13" spans="1:8" s="119" customFormat="1" ht="90.75" customHeight="1" x14ac:dyDescent="0.25">
      <c r="A13" s="322"/>
      <c r="B13" s="322"/>
      <c r="C13" s="107" t="s">
        <v>322</v>
      </c>
      <c r="D13" s="107" t="s">
        <v>323</v>
      </c>
      <c r="E13" s="107" t="s">
        <v>324</v>
      </c>
      <c r="F13" s="107" t="s">
        <v>325</v>
      </c>
      <c r="G13" s="107" t="s">
        <v>326</v>
      </c>
      <c r="H13" s="107" t="s">
        <v>327</v>
      </c>
    </row>
    <row r="14" spans="1:8" x14ac:dyDescent="0.25">
      <c r="A14" s="118">
        <v>1</v>
      </c>
      <c r="B14" s="118">
        <v>2</v>
      </c>
      <c r="C14" s="191">
        <v>15</v>
      </c>
      <c r="D14" s="191">
        <v>17</v>
      </c>
      <c r="E14" s="191">
        <v>18</v>
      </c>
      <c r="F14" s="191">
        <v>20</v>
      </c>
      <c r="G14" s="191">
        <v>21</v>
      </c>
      <c r="H14" s="191">
        <v>23</v>
      </c>
    </row>
    <row r="15" spans="1:8" ht="54" x14ac:dyDescent="0.25">
      <c r="A15" s="324" t="s">
        <v>328</v>
      </c>
      <c r="B15" s="310" t="s">
        <v>339</v>
      </c>
      <c r="C15" s="140" t="s">
        <v>347</v>
      </c>
      <c r="D15" s="140" t="s">
        <v>348</v>
      </c>
      <c r="E15" s="140" t="s">
        <v>349</v>
      </c>
      <c r="F15" s="140" t="s">
        <v>350</v>
      </c>
      <c r="G15" s="140" t="s">
        <v>351</v>
      </c>
      <c r="H15" s="140" t="s">
        <v>352</v>
      </c>
    </row>
    <row r="16" spans="1:8" ht="239.25" customHeight="1" x14ac:dyDescent="0.25">
      <c r="A16" s="325"/>
      <c r="B16" s="312"/>
      <c r="C16" s="117"/>
      <c r="D16" s="117"/>
      <c r="E16" s="117"/>
      <c r="F16" s="117"/>
      <c r="G16" s="117"/>
      <c r="H16" s="117"/>
    </row>
    <row r="17" spans="1:8" x14ac:dyDescent="0.25">
      <c r="A17" s="117"/>
      <c r="B17" s="144"/>
      <c r="C17" s="319"/>
      <c r="D17" s="319"/>
      <c r="E17" s="319"/>
      <c r="F17" s="320"/>
      <c r="G17" s="321"/>
      <c r="H17" s="321"/>
    </row>
    <row r="19" spans="1:8" x14ac:dyDescent="0.25">
      <c r="A19" s="313" t="s">
        <v>353</v>
      </c>
      <c r="B19" s="313"/>
      <c r="C19" s="313"/>
      <c r="D19" s="313"/>
      <c r="E19" s="313"/>
      <c r="F19" s="313"/>
      <c r="G19" s="313"/>
      <c r="H19" s="313"/>
    </row>
    <row r="20" spans="1:8" s="192" customFormat="1" ht="73.5" customHeight="1" x14ac:dyDescent="0.25">
      <c r="A20" s="137" t="s">
        <v>318</v>
      </c>
      <c r="B20" s="137" t="s">
        <v>319</v>
      </c>
      <c r="C20" s="107" t="s">
        <v>322</v>
      </c>
      <c r="D20" s="107" t="s">
        <v>323</v>
      </c>
      <c r="E20" s="107" t="s">
        <v>324</v>
      </c>
      <c r="F20" s="107" t="s">
        <v>325</v>
      </c>
      <c r="G20" s="107" t="s">
        <v>326</v>
      </c>
      <c r="H20" s="107" t="s">
        <v>327</v>
      </c>
    </row>
    <row r="21" spans="1:8" x14ac:dyDescent="0.25">
      <c r="A21" s="108">
        <v>1</v>
      </c>
      <c r="B21" s="108">
        <v>2</v>
      </c>
      <c r="C21" s="108">
        <v>15</v>
      </c>
      <c r="D21" s="108">
        <v>17</v>
      </c>
      <c r="E21" s="108">
        <v>18</v>
      </c>
      <c r="F21" s="108">
        <v>20</v>
      </c>
      <c r="G21" s="108">
        <v>21</v>
      </c>
      <c r="H21" s="108">
        <v>23</v>
      </c>
    </row>
    <row r="22" spans="1:8" ht="213" customHeight="1" x14ac:dyDescent="0.25">
      <c r="A22" s="137" t="s">
        <v>328</v>
      </c>
      <c r="B22" s="137" t="s">
        <v>354</v>
      </c>
      <c r="C22" s="140" t="s">
        <v>355</v>
      </c>
      <c r="D22" s="140" t="s">
        <v>356</v>
      </c>
      <c r="E22" s="140" t="s">
        <v>357</v>
      </c>
      <c r="F22" s="141" t="s">
        <v>358</v>
      </c>
      <c r="G22" s="140" t="s">
        <v>359</v>
      </c>
      <c r="H22" s="141" t="s">
        <v>360</v>
      </c>
    </row>
    <row r="23" spans="1:8" s="115" customFormat="1" x14ac:dyDescent="0.25">
      <c r="A23" s="313" t="s">
        <v>361</v>
      </c>
      <c r="B23" s="313"/>
      <c r="C23" s="313"/>
      <c r="D23" s="313"/>
      <c r="E23" s="313"/>
      <c r="F23" s="313"/>
      <c r="G23" s="313"/>
      <c r="H23" s="313"/>
    </row>
    <row r="24" spans="1:8" s="115" customFormat="1" ht="105.75" customHeight="1" x14ac:dyDescent="0.25">
      <c r="A24" s="145" t="s">
        <v>318</v>
      </c>
      <c r="B24" s="145" t="s">
        <v>319</v>
      </c>
      <c r="C24" s="118" t="s">
        <v>322</v>
      </c>
      <c r="D24" s="118" t="s">
        <v>323</v>
      </c>
      <c r="E24" s="118" t="s">
        <v>324</v>
      </c>
      <c r="F24" s="118" t="s">
        <v>325</v>
      </c>
      <c r="G24" s="118" t="s">
        <v>326</v>
      </c>
      <c r="H24" s="118" t="s">
        <v>327</v>
      </c>
    </row>
    <row r="25" spans="1:8" s="115" customFormat="1" x14ac:dyDescent="0.25">
      <c r="A25" s="108">
        <v>1</v>
      </c>
      <c r="B25" s="108">
        <v>2</v>
      </c>
      <c r="C25" s="108">
        <v>15</v>
      </c>
      <c r="D25" s="108">
        <v>17</v>
      </c>
      <c r="E25" s="108">
        <v>18</v>
      </c>
      <c r="F25" s="108">
        <v>20</v>
      </c>
      <c r="G25" s="108">
        <v>21</v>
      </c>
      <c r="H25" s="108">
        <v>23</v>
      </c>
    </row>
    <row r="26" spans="1:8" s="116" customFormat="1" ht="180" customHeight="1" x14ac:dyDescent="0.25">
      <c r="A26" s="106" t="s">
        <v>362</v>
      </c>
      <c r="B26" s="137" t="s">
        <v>354</v>
      </c>
      <c r="C26" s="193" t="s">
        <v>1407</v>
      </c>
      <c r="D26" s="194" t="s">
        <v>363</v>
      </c>
      <c r="E26" s="193" t="s">
        <v>1408</v>
      </c>
      <c r="F26" s="194" t="s">
        <v>364</v>
      </c>
      <c r="G26" s="193" t="s">
        <v>365</v>
      </c>
      <c r="H26" s="194" t="s">
        <v>366</v>
      </c>
    </row>
    <row r="27" spans="1:8" s="115" customFormat="1" x14ac:dyDescent="0.25">
      <c r="A27" s="138" t="s">
        <v>367</v>
      </c>
      <c r="B27" s="145"/>
      <c r="C27" s="114"/>
      <c r="D27" s="153"/>
      <c r="E27" s="114"/>
      <c r="F27" s="114"/>
      <c r="G27" s="114"/>
      <c r="H27" s="114"/>
    </row>
    <row r="28" spans="1:8" s="115" customFormat="1" x14ac:dyDescent="0.25">
      <c r="A28" s="316" t="s">
        <v>368</v>
      </c>
      <c r="B28" s="316"/>
      <c r="C28" s="316"/>
      <c r="D28" s="316"/>
      <c r="E28" s="316"/>
      <c r="F28" s="316"/>
      <c r="G28" s="316"/>
      <c r="H28" s="316"/>
    </row>
    <row r="29" spans="1:8" s="195" customFormat="1" ht="114" customHeight="1" x14ac:dyDescent="0.25">
      <c r="A29" s="137" t="s">
        <v>318</v>
      </c>
      <c r="B29" s="137" t="s">
        <v>319</v>
      </c>
      <c r="C29" s="137" t="s">
        <v>322</v>
      </c>
      <c r="D29" s="137" t="s">
        <v>323</v>
      </c>
      <c r="E29" s="137" t="s">
        <v>324</v>
      </c>
      <c r="F29" s="137" t="s">
        <v>325</v>
      </c>
      <c r="G29" s="137" t="s">
        <v>326</v>
      </c>
      <c r="H29" s="137" t="s">
        <v>327</v>
      </c>
    </row>
    <row r="30" spans="1:8" s="115" customFormat="1" x14ac:dyDescent="0.25">
      <c r="A30" s="108">
        <v>1</v>
      </c>
      <c r="B30" s="108">
        <v>2</v>
      </c>
      <c r="C30" s="108">
        <v>15</v>
      </c>
      <c r="D30" s="108">
        <v>17</v>
      </c>
      <c r="E30" s="108">
        <v>18</v>
      </c>
      <c r="F30" s="108">
        <v>20</v>
      </c>
      <c r="G30" s="108">
        <v>21</v>
      </c>
      <c r="H30" s="108">
        <v>23</v>
      </c>
    </row>
    <row r="31" spans="1:8" s="197" customFormat="1" ht="81.75" customHeight="1" x14ac:dyDescent="0.25">
      <c r="A31" s="196" t="s">
        <v>369</v>
      </c>
      <c r="B31" s="194" t="s">
        <v>370</v>
      </c>
      <c r="C31" s="106" t="s">
        <v>371</v>
      </c>
      <c r="D31" s="106" t="s">
        <v>372</v>
      </c>
      <c r="E31" s="106" t="s">
        <v>373</v>
      </c>
      <c r="F31" s="106" t="s">
        <v>374</v>
      </c>
      <c r="G31" s="106" t="s">
        <v>375</v>
      </c>
      <c r="H31" s="106" t="s">
        <v>376</v>
      </c>
    </row>
    <row r="34" spans="1:8" s="117" customFormat="1" x14ac:dyDescent="0.25">
      <c r="A34" s="313" t="s">
        <v>377</v>
      </c>
      <c r="B34" s="313"/>
      <c r="C34" s="313"/>
      <c r="D34" s="313"/>
      <c r="E34" s="313"/>
      <c r="F34" s="313"/>
      <c r="G34" s="313"/>
      <c r="H34" s="313"/>
    </row>
    <row r="35" spans="1:8" s="117" customFormat="1" ht="49.5" customHeight="1" x14ac:dyDescent="0.25">
      <c r="C35" s="152" t="s">
        <v>320</v>
      </c>
      <c r="D35" s="152" t="s">
        <v>3</v>
      </c>
      <c r="E35" s="314" t="s">
        <v>321</v>
      </c>
      <c r="F35" s="315"/>
      <c r="G35" s="314" t="s">
        <v>321</v>
      </c>
      <c r="H35" s="315"/>
    </row>
    <row r="36" spans="1:8" s="117" customFormat="1" ht="120" customHeight="1" x14ac:dyDescent="0.25">
      <c r="A36" s="152" t="s">
        <v>318</v>
      </c>
      <c r="B36" s="152" t="s">
        <v>319</v>
      </c>
      <c r="C36" s="118" t="s">
        <v>322</v>
      </c>
      <c r="D36" s="118" t="s">
        <v>323</v>
      </c>
      <c r="E36" s="118" t="s">
        <v>324</v>
      </c>
      <c r="F36" s="118" t="s">
        <v>325</v>
      </c>
    </row>
    <row r="37" spans="1:8" s="117" customFormat="1" x14ac:dyDescent="0.25">
      <c r="A37" s="108">
        <v>1</v>
      </c>
      <c r="B37" s="108">
        <v>2</v>
      </c>
      <c r="C37" s="108">
        <v>15</v>
      </c>
      <c r="D37" s="108">
        <v>17</v>
      </c>
      <c r="E37" s="108">
        <v>18</v>
      </c>
      <c r="F37" s="108">
        <v>20</v>
      </c>
    </row>
    <row r="38" spans="1:8" s="117" customFormat="1" ht="39.75" hidden="1" customHeight="1" x14ac:dyDescent="0.25">
      <c r="A38" s="310" t="s">
        <v>328</v>
      </c>
      <c r="B38" s="310" t="s">
        <v>354</v>
      </c>
      <c r="C38" s="90"/>
      <c r="D38" s="90"/>
      <c r="E38" s="90"/>
      <c r="F38" s="90"/>
    </row>
    <row r="39" spans="1:8" s="117" customFormat="1" ht="42" hidden="1" customHeight="1" x14ac:dyDescent="0.25">
      <c r="A39" s="311"/>
      <c r="B39" s="311"/>
      <c r="C39" s="90"/>
      <c r="D39" s="90"/>
      <c r="E39" s="90"/>
      <c r="F39" s="90"/>
    </row>
    <row r="40" spans="1:8" s="119" customFormat="1" ht="181.5" customHeight="1" x14ac:dyDescent="0.25">
      <c r="A40" s="311"/>
      <c r="B40" s="311"/>
      <c r="C40" s="140" t="s">
        <v>378</v>
      </c>
      <c r="D40" s="140" t="s">
        <v>379</v>
      </c>
      <c r="E40" s="140" t="s">
        <v>380</v>
      </c>
      <c r="F40" s="140" t="s">
        <v>381</v>
      </c>
    </row>
    <row r="41" spans="1:8" s="117" customFormat="1" ht="158.25" customHeight="1" x14ac:dyDescent="0.25">
      <c r="A41" s="311"/>
      <c r="B41" s="311"/>
      <c r="C41" s="106" t="s">
        <v>382</v>
      </c>
      <c r="D41" s="109" t="s">
        <v>383</v>
      </c>
      <c r="F41" s="109" t="s">
        <v>384</v>
      </c>
      <c r="G41" s="109" t="s">
        <v>385</v>
      </c>
      <c r="H41" s="109" t="s">
        <v>386</v>
      </c>
    </row>
    <row r="42" spans="1:8" s="117" customFormat="1" ht="84" customHeight="1" x14ac:dyDescent="0.25">
      <c r="A42" s="311"/>
      <c r="B42" s="311"/>
      <c r="C42" s="106" t="s">
        <v>387</v>
      </c>
      <c r="D42" s="109" t="s">
        <v>388</v>
      </c>
      <c r="F42" s="198" t="s">
        <v>389</v>
      </c>
      <c r="G42" s="109" t="s">
        <v>388</v>
      </c>
      <c r="H42" s="198" t="s">
        <v>390</v>
      </c>
    </row>
    <row r="43" spans="1:8" s="121" customFormat="1" ht="78.75" customHeight="1" x14ac:dyDescent="0.25">
      <c r="A43" s="311"/>
      <c r="B43" s="311"/>
      <c r="C43" s="106" t="s">
        <v>391</v>
      </c>
      <c r="D43" s="106" t="s">
        <v>392</v>
      </c>
      <c r="F43" s="106" t="s">
        <v>393</v>
      </c>
      <c r="G43" s="106" t="s">
        <v>394</v>
      </c>
      <c r="H43" s="106" t="s">
        <v>395</v>
      </c>
    </row>
    <row r="44" spans="1:8" s="117" customFormat="1" ht="45.75" hidden="1" customHeight="1" x14ac:dyDescent="0.25">
      <c r="A44" s="311"/>
      <c r="B44" s="311"/>
      <c r="C44" s="109"/>
      <c r="D44" s="109"/>
      <c r="E44" s="109"/>
      <c r="F44" s="109"/>
      <c r="G44" s="109"/>
      <c r="H44" s="109"/>
    </row>
    <row r="45" spans="1:8" s="117" customFormat="1" ht="53.25" hidden="1" customHeight="1" x14ac:dyDescent="0.25">
      <c r="A45" s="311"/>
      <c r="B45" s="311"/>
      <c r="C45" s="109"/>
      <c r="D45" s="109"/>
      <c r="E45" s="109"/>
      <c r="F45" s="109"/>
      <c r="G45" s="109"/>
      <c r="H45" s="109"/>
    </row>
    <row r="46" spans="1:8" s="117" customFormat="1" ht="139.5" hidden="1" customHeight="1" x14ac:dyDescent="0.25">
      <c r="A46" s="312"/>
      <c r="B46" s="312"/>
      <c r="C46" s="109"/>
      <c r="D46" s="109"/>
      <c r="E46" s="109"/>
      <c r="F46" s="109"/>
      <c r="G46" s="109"/>
      <c r="H46" s="109"/>
    </row>
    <row r="47" spans="1:8" s="117" customFormat="1" ht="12.75" hidden="1" customHeight="1" x14ac:dyDescent="0.25"/>
    <row r="48" spans="1:8" s="117" customFormat="1" ht="24.75" customHeight="1" x14ac:dyDescent="0.25">
      <c r="A48" s="313" t="s">
        <v>396</v>
      </c>
      <c r="B48" s="313"/>
      <c r="C48" s="313"/>
      <c r="D48" s="313"/>
      <c r="E48" s="313"/>
      <c r="F48" s="313"/>
      <c r="G48" s="313"/>
      <c r="H48" s="313"/>
    </row>
    <row r="49" spans="1:8" s="117" customFormat="1" ht="104.25" customHeight="1" x14ac:dyDescent="0.25">
      <c r="A49" s="151"/>
      <c r="B49" s="151"/>
      <c r="C49" s="107" t="s">
        <v>322</v>
      </c>
      <c r="D49" s="107" t="s">
        <v>323</v>
      </c>
      <c r="E49" s="107" t="s">
        <v>324</v>
      </c>
      <c r="F49" s="107" t="s">
        <v>325</v>
      </c>
      <c r="G49" s="107" t="s">
        <v>326</v>
      </c>
      <c r="H49" s="107" t="s">
        <v>327</v>
      </c>
    </row>
    <row r="50" spans="1:8" s="117" customFormat="1" x14ac:dyDescent="0.25">
      <c r="A50" s="108">
        <v>1</v>
      </c>
      <c r="B50" s="108">
        <v>2</v>
      </c>
      <c r="C50" s="108">
        <v>15</v>
      </c>
      <c r="D50" s="108">
        <v>17</v>
      </c>
      <c r="E50" s="108">
        <v>18</v>
      </c>
      <c r="F50" s="108">
        <v>20</v>
      </c>
      <c r="G50" s="108">
        <v>21</v>
      </c>
      <c r="H50" s="108">
        <v>23</v>
      </c>
    </row>
    <row r="51" spans="1:8" s="117" customFormat="1" ht="18.75" customHeight="1" x14ac:dyDescent="0.25">
      <c r="A51" s="310" t="s">
        <v>328</v>
      </c>
      <c r="B51" s="310" t="s">
        <v>354</v>
      </c>
      <c r="C51" s="188"/>
      <c r="D51" s="188"/>
      <c r="E51" s="188"/>
      <c r="F51" s="188"/>
      <c r="G51" s="188"/>
      <c r="H51" s="188"/>
    </row>
    <row r="52" spans="1:8" s="117" customFormat="1" ht="42" customHeight="1" x14ac:dyDescent="0.25">
      <c r="A52" s="311"/>
      <c r="B52" s="311"/>
      <c r="C52" s="188"/>
      <c r="D52" s="188"/>
      <c r="E52" s="188"/>
      <c r="F52" s="188"/>
      <c r="G52" s="188"/>
      <c r="H52" s="188"/>
    </row>
    <row r="53" spans="1:8" s="117" customFormat="1" ht="162" customHeight="1" x14ac:dyDescent="0.25">
      <c r="A53" s="311"/>
      <c r="B53" s="311"/>
      <c r="C53" s="120" t="s">
        <v>397</v>
      </c>
      <c r="D53" s="120" t="s">
        <v>398</v>
      </c>
      <c r="E53" s="120" t="s">
        <v>399</v>
      </c>
      <c r="F53" s="120" t="s">
        <v>400</v>
      </c>
      <c r="G53" s="120" t="s">
        <v>401</v>
      </c>
      <c r="H53" s="120" t="s">
        <v>402</v>
      </c>
    </row>
    <row r="54" spans="1:8" s="117" customFormat="1" ht="45.75" hidden="1" customHeight="1" x14ac:dyDescent="0.25">
      <c r="A54" s="311"/>
      <c r="B54" s="311"/>
      <c r="C54" s="188"/>
      <c r="D54" s="188"/>
      <c r="E54" s="188"/>
      <c r="F54" s="124"/>
      <c r="G54" s="124"/>
      <c r="H54" s="124"/>
    </row>
    <row r="55" spans="1:8" s="117" customFormat="1" ht="53.25" hidden="1" customHeight="1" x14ac:dyDescent="0.25">
      <c r="A55" s="311"/>
      <c r="B55" s="311"/>
      <c r="C55" s="188"/>
      <c r="D55" s="188"/>
      <c r="E55" s="188"/>
      <c r="F55" s="124"/>
      <c r="G55" s="124"/>
      <c r="H55" s="124"/>
    </row>
    <row r="56" spans="1:8" s="117" customFormat="1" ht="58.5" hidden="1" customHeight="1" x14ac:dyDescent="0.25">
      <c r="A56" s="312"/>
      <c r="B56" s="312"/>
      <c r="C56" s="199"/>
      <c r="D56" s="199"/>
      <c r="E56" s="199"/>
      <c r="F56" s="260"/>
      <c r="G56" s="260"/>
      <c r="H56" s="260"/>
    </row>
    <row r="59" spans="1:8" s="117" customFormat="1" x14ac:dyDescent="0.25">
      <c r="A59" s="316" t="s">
        <v>403</v>
      </c>
      <c r="B59" s="316"/>
      <c r="C59" s="316"/>
      <c r="D59" s="316"/>
      <c r="E59" s="316"/>
      <c r="F59" s="316"/>
      <c r="G59" s="316"/>
      <c r="H59" s="316"/>
    </row>
    <row r="60" spans="1:8" s="200" customFormat="1" ht="86.25" customHeight="1" x14ac:dyDescent="0.25">
      <c r="A60" s="150" t="s">
        <v>318</v>
      </c>
      <c r="B60" s="150" t="s">
        <v>319</v>
      </c>
      <c r="C60" s="107" t="s">
        <v>322</v>
      </c>
      <c r="D60" s="107" t="s">
        <v>323</v>
      </c>
      <c r="E60" s="107" t="s">
        <v>324</v>
      </c>
      <c r="F60" s="107" t="s">
        <v>325</v>
      </c>
      <c r="G60" s="107" t="s">
        <v>326</v>
      </c>
      <c r="H60" s="107" t="s">
        <v>327</v>
      </c>
    </row>
    <row r="61" spans="1:8" s="117" customFormat="1" x14ac:dyDescent="0.25">
      <c r="A61" s="108">
        <v>1</v>
      </c>
      <c r="B61" s="108">
        <v>2</v>
      </c>
      <c r="C61" s="108">
        <v>15</v>
      </c>
      <c r="D61" s="108">
        <v>17</v>
      </c>
      <c r="E61" s="108">
        <v>18</v>
      </c>
      <c r="F61" s="108">
        <v>20</v>
      </c>
      <c r="G61" s="108">
        <v>21</v>
      </c>
      <c r="H61" s="108">
        <v>23</v>
      </c>
    </row>
    <row r="62" spans="1:8" s="117" customFormat="1" ht="210" customHeight="1" x14ac:dyDescent="0.25">
      <c r="A62" s="120" t="s">
        <v>328</v>
      </c>
      <c r="B62" s="123" t="s">
        <v>354</v>
      </c>
      <c r="C62" s="120" t="s">
        <v>404</v>
      </c>
      <c r="D62" s="120" t="s">
        <v>405</v>
      </c>
      <c r="E62" s="120" t="s">
        <v>406</v>
      </c>
      <c r="F62" s="120" t="s">
        <v>407</v>
      </c>
      <c r="G62" s="120" t="s">
        <v>408</v>
      </c>
      <c r="H62" s="120" t="s">
        <v>409</v>
      </c>
    </row>
    <row r="64" spans="1:8" s="201" customFormat="1" x14ac:dyDescent="0.25">
      <c r="A64" s="327" t="s">
        <v>410</v>
      </c>
      <c r="B64" s="316"/>
      <c r="C64" s="316"/>
      <c r="D64" s="316"/>
      <c r="E64" s="316"/>
      <c r="F64" s="316"/>
      <c r="G64" s="316"/>
      <c r="H64" s="316"/>
    </row>
    <row r="65" spans="1:8" s="201" customFormat="1" ht="63.75" customHeight="1" x14ac:dyDescent="0.25">
      <c r="A65" s="145" t="s">
        <v>318</v>
      </c>
      <c r="B65" s="145" t="s">
        <v>319</v>
      </c>
      <c r="C65" s="118" t="s">
        <v>322</v>
      </c>
      <c r="D65" s="118" t="s">
        <v>323</v>
      </c>
      <c r="E65" s="118" t="s">
        <v>324</v>
      </c>
      <c r="F65" s="118" t="s">
        <v>325</v>
      </c>
      <c r="G65" s="118" t="s">
        <v>326</v>
      </c>
      <c r="H65" s="118" t="s">
        <v>327</v>
      </c>
    </row>
    <row r="66" spans="1:8" s="201" customFormat="1" x14ac:dyDescent="0.25">
      <c r="A66" s="108">
        <v>1</v>
      </c>
      <c r="B66" s="108">
        <v>2</v>
      </c>
      <c r="C66" s="108">
        <v>15</v>
      </c>
      <c r="D66" s="108">
        <v>17</v>
      </c>
      <c r="E66" s="108">
        <v>18</v>
      </c>
      <c r="F66" s="108">
        <v>20</v>
      </c>
      <c r="G66" s="108">
        <v>21</v>
      </c>
      <c r="H66" s="108">
        <v>23</v>
      </c>
    </row>
    <row r="67" spans="1:8" s="125" customFormat="1" ht="54.75" hidden="1" customHeight="1" x14ac:dyDescent="0.25">
      <c r="A67" s="194"/>
      <c r="B67" s="194"/>
      <c r="C67" s="202"/>
      <c r="D67" s="203"/>
      <c r="E67" s="202"/>
      <c r="F67" s="203"/>
      <c r="G67" s="204"/>
      <c r="H67" s="196"/>
    </row>
    <row r="68" spans="1:8" s="125" customFormat="1" ht="232.5" customHeight="1" x14ac:dyDescent="0.25">
      <c r="A68" s="140" t="s">
        <v>328</v>
      </c>
      <c r="B68" s="140" t="s">
        <v>354</v>
      </c>
      <c r="C68" s="140" t="s">
        <v>411</v>
      </c>
      <c r="D68" s="140" t="s">
        <v>412</v>
      </c>
      <c r="E68" s="140" t="s">
        <v>411</v>
      </c>
      <c r="F68" s="140" t="s">
        <v>413</v>
      </c>
      <c r="G68" s="140" t="s">
        <v>411</v>
      </c>
      <c r="H68" s="140" t="s">
        <v>414</v>
      </c>
    </row>
    <row r="69" spans="1:8" s="201" customFormat="1" ht="64.5" hidden="1" customHeight="1" x14ac:dyDescent="0.25">
      <c r="A69" s="155"/>
      <c r="B69" s="155"/>
      <c r="C69" s="205"/>
      <c r="D69" s="205"/>
      <c r="E69" s="205"/>
      <c r="F69" s="206"/>
      <c r="G69" s="206"/>
      <c r="H69" s="206"/>
    </row>
    <row r="70" spans="1:8" s="201" customFormat="1" ht="64.5" hidden="1" customHeight="1" x14ac:dyDescent="0.25">
      <c r="A70" s="155"/>
      <c r="B70" s="155"/>
      <c r="C70" s="205"/>
      <c r="D70" s="205"/>
      <c r="E70" s="205"/>
      <c r="F70" s="206"/>
      <c r="G70" s="206"/>
      <c r="H70" s="206"/>
    </row>
    <row r="71" spans="1:8" s="201" customFormat="1" ht="70.5" hidden="1" customHeight="1" x14ac:dyDescent="0.25">
      <c r="A71" s="155"/>
      <c r="B71" s="155"/>
      <c r="C71" s="205"/>
      <c r="D71" s="205"/>
      <c r="E71" s="205"/>
      <c r="F71" s="206"/>
      <c r="G71" s="206"/>
      <c r="H71" s="206"/>
    </row>
    <row r="72" spans="1:8" s="201" customFormat="1" ht="72" hidden="1" customHeight="1" x14ac:dyDescent="0.25">
      <c r="A72" s="155"/>
      <c r="B72" s="155"/>
      <c r="C72" s="205"/>
      <c r="D72" s="205"/>
      <c r="E72" s="205"/>
      <c r="F72" s="206"/>
      <c r="G72" s="206"/>
      <c r="H72" s="206"/>
    </row>
    <row r="73" spans="1:8" s="201" customFormat="1" ht="51.75" hidden="1" customHeight="1" x14ac:dyDescent="0.25">
      <c r="A73" s="155"/>
      <c r="B73" s="155"/>
      <c r="C73" s="205"/>
      <c r="D73" s="205"/>
      <c r="E73" s="205"/>
      <c r="F73" s="206"/>
      <c r="G73" s="206"/>
      <c r="H73" s="206"/>
    </row>
    <row r="74" spans="1:8" s="201" customFormat="1" ht="50.1" hidden="1" customHeight="1" x14ac:dyDescent="0.25">
      <c r="A74" s="207"/>
      <c r="B74" s="207"/>
      <c r="C74" s="208"/>
      <c r="D74" s="209"/>
      <c r="E74" s="208"/>
      <c r="F74" s="209"/>
      <c r="G74" s="210"/>
      <c r="H74" s="207"/>
    </row>
    <row r="75" spans="1:8" s="201" customFormat="1" ht="61.5" hidden="1" customHeight="1" x14ac:dyDescent="0.25">
      <c r="A75" s="206"/>
      <c r="B75" s="206"/>
      <c r="C75" s="211"/>
      <c r="D75" s="212"/>
      <c r="E75" s="211"/>
      <c r="F75" s="212"/>
      <c r="G75" s="213"/>
      <c r="H75" s="206"/>
    </row>
    <row r="76" spans="1:8" s="201" customFormat="1" ht="50.1" hidden="1" customHeight="1" x14ac:dyDescent="0.25">
      <c r="A76" s="206"/>
      <c r="B76" s="206"/>
      <c r="C76" s="211"/>
      <c r="D76" s="212"/>
      <c r="E76" s="211"/>
      <c r="F76" s="212"/>
      <c r="G76" s="213"/>
      <c r="H76" s="206"/>
    </row>
    <row r="77" spans="1:8" s="201" customFormat="1" ht="50.1" hidden="1" customHeight="1" x14ac:dyDescent="0.25">
      <c r="A77" s="206"/>
      <c r="B77" s="206"/>
      <c r="C77" s="211"/>
      <c r="D77" s="212"/>
      <c r="E77" s="211"/>
      <c r="F77" s="212"/>
      <c r="G77" s="213"/>
      <c r="H77" s="206"/>
    </row>
    <row r="78" spans="1:8" s="201" customFormat="1" ht="50.1" hidden="1" customHeight="1" x14ac:dyDescent="0.25">
      <c r="A78" s="206"/>
      <c r="B78" s="206"/>
      <c r="C78" s="211"/>
      <c r="D78" s="212"/>
      <c r="E78" s="211"/>
      <c r="F78" s="212"/>
      <c r="G78" s="213"/>
      <c r="H78" s="206"/>
    </row>
    <row r="79" spans="1:8" s="201" customFormat="1" ht="50.1" hidden="1" customHeight="1" x14ac:dyDescent="0.25">
      <c r="A79" s="206"/>
      <c r="B79" s="206"/>
      <c r="C79" s="211"/>
      <c r="D79" s="212"/>
      <c r="E79" s="211"/>
      <c r="F79" s="212"/>
      <c r="G79" s="213"/>
      <c r="H79" s="206"/>
    </row>
    <row r="80" spans="1:8" s="201" customFormat="1" ht="50.1" hidden="1" customHeight="1" x14ac:dyDescent="0.25">
      <c r="A80" s="206"/>
      <c r="B80" s="206"/>
      <c r="C80" s="211"/>
      <c r="D80" s="212"/>
      <c r="E80" s="211"/>
      <c r="F80" s="212"/>
      <c r="G80" s="213"/>
      <c r="H80" s="206"/>
    </row>
    <row r="81" spans="1:8" s="201" customFormat="1" hidden="1" x14ac:dyDescent="0.25">
      <c r="C81" s="214"/>
      <c r="D81" s="215"/>
      <c r="E81" s="214"/>
      <c r="F81" s="215"/>
    </row>
    <row r="82" spans="1:8" s="201" customFormat="1" ht="35.25" hidden="1" customHeight="1" x14ac:dyDescent="0.25">
      <c r="A82" s="206"/>
      <c r="B82" s="206"/>
      <c r="C82" s="211"/>
      <c r="D82" s="212"/>
      <c r="E82" s="211"/>
      <c r="F82" s="212"/>
      <c r="G82" s="213"/>
      <c r="H82" s="206"/>
    </row>
    <row r="83" spans="1:8" s="201" customFormat="1" ht="35.25" hidden="1" customHeight="1" x14ac:dyDescent="0.25">
      <c r="A83" s="206"/>
      <c r="B83" s="206"/>
      <c r="C83" s="211"/>
      <c r="D83" s="212"/>
      <c r="E83" s="211"/>
      <c r="F83" s="212"/>
      <c r="G83" s="213"/>
      <c r="H83" s="206"/>
    </row>
    <row r="84" spans="1:8" s="201" customFormat="1" ht="35.25" hidden="1" customHeight="1" x14ac:dyDescent="0.25">
      <c r="A84" s="206"/>
      <c r="B84" s="206"/>
      <c r="C84" s="211"/>
      <c r="D84" s="212"/>
      <c r="E84" s="211"/>
      <c r="F84" s="212"/>
      <c r="G84" s="213"/>
      <c r="H84" s="206"/>
    </row>
    <row r="85" spans="1:8" s="201" customFormat="1" ht="35.25" hidden="1" customHeight="1" x14ac:dyDescent="0.25">
      <c r="A85" s="206"/>
      <c r="B85" s="206"/>
      <c r="C85" s="211"/>
      <c r="D85" s="212"/>
      <c r="E85" s="211"/>
      <c r="F85" s="212"/>
      <c r="G85" s="213"/>
      <c r="H85" s="206"/>
    </row>
    <row r="86" spans="1:8" s="201" customFormat="1" ht="35.25" hidden="1" customHeight="1" x14ac:dyDescent="0.25">
      <c r="A86" s="206"/>
      <c r="B86" s="206"/>
      <c r="C86" s="211"/>
      <c r="D86" s="212"/>
      <c r="E86" s="211"/>
      <c r="F86" s="212"/>
      <c r="G86" s="213"/>
      <c r="H86" s="206"/>
    </row>
    <row r="87" spans="1:8" s="201" customFormat="1" ht="35.25" hidden="1" customHeight="1" x14ac:dyDescent="0.25">
      <c r="A87" s="206"/>
      <c r="B87" s="206"/>
      <c r="C87" s="211"/>
      <c r="D87" s="212"/>
      <c r="E87" s="211"/>
      <c r="F87" s="212"/>
      <c r="G87" s="213"/>
      <c r="H87" s="206"/>
    </row>
    <row r="88" spans="1:8" s="201" customFormat="1" ht="18.75" hidden="1" thickBot="1" x14ac:dyDescent="0.3">
      <c r="C88" s="216"/>
      <c r="D88" s="217"/>
      <c r="E88" s="216"/>
      <c r="F88" s="217"/>
    </row>
    <row r="89" spans="1:8" s="201" customFormat="1" hidden="1" x14ac:dyDescent="0.25"/>
    <row r="90" spans="1:8" s="201" customFormat="1" hidden="1" x14ac:dyDescent="0.25"/>
    <row r="91" spans="1:8" s="201" customFormat="1" hidden="1" x14ac:dyDescent="0.25"/>
    <row r="92" spans="1:8" s="201" customFormat="1" hidden="1" x14ac:dyDescent="0.25"/>
    <row r="93" spans="1:8" s="201" customFormat="1" hidden="1" x14ac:dyDescent="0.25"/>
    <row r="94" spans="1:8" s="201" customFormat="1" hidden="1" x14ac:dyDescent="0.25"/>
    <row r="95" spans="1:8" s="201" customFormat="1" hidden="1" x14ac:dyDescent="0.25"/>
    <row r="96" spans="1:8" s="201" customFormat="1" hidden="1" x14ac:dyDescent="0.25"/>
    <row r="97" s="201" customFormat="1" hidden="1" x14ac:dyDescent="0.25"/>
    <row r="98" s="201" customFormat="1" hidden="1" x14ac:dyDescent="0.25"/>
    <row r="99" s="201" customFormat="1" hidden="1" x14ac:dyDescent="0.25"/>
    <row r="100" s="201" customFormat="1" hidden="1" x14ac:dyDescent="0.25"/>
    <row r="101" s="201" customFormat="1" hidden="1" x14ac:dyDescent="0.25"/>
    <row r="102" s="201" customFormat="1" hidden="1" x14ac:dyDescent="0.25"/>
    <row r="103" s="201" customFormat="1" hidden="1" x14ac:dyDescent="0.25"/>
    <row r="104" s="201" customFormat="1" hidden="1" x14ac:dyDescent="0.25"/>
    <row r="105" s="201" customFormat="1" hidden="1" x14ac:dyDescent="0.25"/>
    <row r="106" s="201" customFormat="1" hidden="1" x14ac:dyDescent="0.25"/>
    <row r="107" s="201" customFormat="1" hidden="1" x14ac:dyDescent="0.25"/>
    <row r="108" s="201" customFormat="1" hidden="1" x14ac:dyDescent="0.25"/>
    <row r="109" s="201" customFormat="1" hidden="1" x14ac:dyDescent="0.25"/>
    <row r="110" s="201" customFormat="1" hidden="1" x14ac:dyDescent="0.25"/>
    <row r="111" s="201" customFormat="1" hidden="1" x14ac:dyDescent="0.25"/>
    <row r="112" s="201" customFormat="1" hidden="1" x14ac:dyDescent="0.25"/>
    <row r="113" spans="1:8" s="201" customFormat="1" hidden="1" x14ac:dyDescent="0.25"/>
    <row r="114" spans="1:8" s="201" customFormat="1" hidden="1" x14ac:dyDescent="0.25"/>
    <row r="115" spans="1:8" s="201" customFormat="1" hidden="1" x14ac:dyDescent="0.25"/>
    <row r="116" spans="1:8" s="201" customFormat="1" x14ac:dyDescent="0.25"/>
    <row r="118" spans="1:8" s="117" customFormat="1" x14ac:dyDescent="0.25">
      <c r="A118" s="313" t="s">
        <v>415</v>
      </c>
      <c r="B118" s="313"/>
      <c r="C118" s="313"/>
      <c r="D118" s="313"/>
      <c r="E118" s="313"/>
      <c r="F118" s="313"/>
      <c r="G118" s="313"/>
      <c r="H118" s="313"/>
    </row>
    <row r="119" spans="1:8" s="117" customFormat="1" ht="47.25" customHeight="1" x14ac:dyDescent="0.25">
      <c r="A119" s="324" t="s">
        <v>318</v>
      </c>
      <c r="B119" s="324" t="s">
        <v>319</v>
      </c>
      <c r="C119" s="317" t="s">
        <v>321</v>
      </c>
      <c r="D119" s="318"/>
      <c r="E119" s="317" t="s">
        <v>321</v>
      </c>
      <c r="F119" s="318"/>
      <c r="G119" s="317" t="s">
        <v>321</v>
      </c>
      <c r="H119" s="318"/>
    </row>
    <row r="120" spans="1:8" s="117" customFormat="1" ht="69" customHeight="1" x14ac:dyDescent="0.25">
      <c r="A120" s="325"/>
      <c r="B120" s="325"/>
      <c r="C120" s="107" t="s">
        <v>322</v>
      </c>
      <c r="D120" s="107" t="s">
        <v>323</v>
      </c>
      <c r="E120" s="107" t="s">
        <v>324</v>
      </c>
      <c r="F120" s="107" t="s">
        <v>325</v>
      </c>
      <c r="G120" s="107" t="s">
        <v>326</v>
      </c>
      <c r="H120" s="107" t="s">
        <v>327</v>
      </c>
    </row>
    <row r="121" spans="1:8" s="218" customFormat="1" x14ac:dyDescent="0.25">
      <c r="A121" s="108">
        <v>1</v>
      </c>
      <c r="B121" s="108">
        <v>2</v>
      </c>
      <c r="C121" s="108">
        <v>15</v>
      </c>
      <c r="D121" s="108">
        <v>17</v>
      </c>
      <c r="E121" s="108">
        <v>18</v>
      </c>
      <c r="F121" s="108">
        <v>20</v>
      </c>
      <c r="G121" s="108">
        <v>21</v>
      </c>
      <c r="H121" s="108">
        <v>23</v>
      </c>
    </row>
    <row r="122" spans="1:8" s="117" customFormat="1" ht="52.5" customHeight="1" x14ac:dyDescent="0.25">
      <c r="A122" s="324" t="s">
        <v>328</v>
      </c>
      <c r="B122" s="324" t="s">
        <v>416</v>
      </c>
      <c r="C122" s="89" t="s">
        <v>417</v>
      </c>
      <c r="D122" s="90" t="s">
        <v>418</v>
      </c>
      <c r="E122" s="89" t="s">
        <v>417</v>
      </c>
      <c r="F122" s="90" t="s">
        <v>418</v>
      </c>
      <c r="G122" s="89" t="s">
        <v>419</v>
      </c>
      <c r="H122" s="90" t="s">
        <v>418</v>
      </c>
    </row>
    <row r="123" spans="1:8" s="117" customFormat="1" ht="46.5" customHeight="1" x14ac:dyDescent="0.25">
      <c r="A123" s="326"/>
      <c r="B123" s="326"/>
      <c r="C123" s="89" t="s">
        <v>420</v>
      </c>
      <c r="D123" s="90" t="s">
        <v>421</v>
      </c>
      <c r="E123" s="89" t="s">
        <v>420</v>
      </c>
      <c r="F123" s="90" t="s">
        <v>421</v>
      </c>
      <c r="G123" s="89" t="s">
        <v>420</v>
      </c>
      <c r="H123" s="90" t="s">
        <v>421</v>
      </c>
    </row>
    <row r="124" spans="1:8" s="117" customFormat="1" ht="46.5" customHeight="1" x14ac:dyDescent="0.25">
      <c r="A124" s="326"/>
      <c r="B124" s="326"/>
      <c r="C124" s="89" t="s">
        <v>422</v>
      </c>
      <c r="D124" s="90" t="s">
        <v>423</v>
      </c>
      <c r="E124" s="89" t="s">
        <v>422</v>
      </c>
      <c r="F124" s="90" t="s">
        <v>424</v>
      </c>
      <c r="G124" s="89" t="s">
        <v>422</v>
      </c>
      <c r="H124" s="90" t="s">
        <v>424</v>
      </c>
    </row>
    <row r="125" spans="1:8" s="117" customFormat="1" ht="46.5" customHeight="1" x14ac:dyDescent="0.25">
      <c r="A125" s="326"/>
      <c r="B125" s="326"/>
      <c r="C125" s="89" t="s">
        <v>425</v>
      </c>
      <c r="D125" s="90" t="s">
        <v>426</v>
      </c>
      <c r="E125" s="89" t="s">
        <v>425</v>
      </c>
      <c r="F125" s="90" t="s">
        <v>427</v>
      </c>
      <c r="G125" s="89" t="s">
        <v>425</v>
      </c>
      <c r="H125" s="90" t="s">
        <v>428</v>
      </c>
    </row>
    <row r="126" spans="1:8" s="117" customFormat="1" ht="46.5" customHeight="1" x14ac:dyDescent="0.25">
      <c r="A126" s="326"/>
      <c r="B126" s="326"/>
      <c r="C126" s="89" t="s">
        <v>429</v>
      </c>
      <c r="D126" s="90" t="s">
        <v>430</v>
      </c>
      <c r="E126" s="89" t="s">
        <v>431</v>
      </c>
      <c r="F126" s="90" t="s">
        <v>432</v>
      </c>
      <c r="G126" s="89" t="s">
        <v>433</v>
      </c>
      <c r="H126" s="90" t="s">
        <v>434</v>
      </c>
    </row>
    <row r="127" spans="1:8" s="117" customFormat="1" ht="46.5" customHeight="1" x14ac:dyDescent="0.25">
      <c r="A127" s="326"/>
      <c r="B127" s="326"/>
      <c r="C127" s="89" t="s">
        <v>435</v>
      </c>
      <c r="D127" s="90" t="s">
        <v>436</v>
      </c>
      <c r="E127" s="89" t="s">
        <v>435</v>
      </c>
      <c r="F127" s="90" t="s">
        <v>437</v>
      </c>
      <c r="G127" s="89" t="s">
        <v>435</v>
      </c>
      <c r="H127" s="90" t="s">
        <v>438</v>
      </c>
    </row>
    <row r="128" spans="1:8" s="117" customFormat="1" ht="45.75" customHeight="1" x14ac:dyDescent="0.25">
      <c r="A128" s="326"/>
      <c r="B128" s="326"/>
      <c r="C128" s="330" t="s">
        <v>439</v>
      </c>
      <c r="D128" s="333" t="s">
        <v>440</v>
      </c>
      <c r="E128" s="330" t="s">
        <v>439</v>
      </c>
      <c r="F128" s="333" t="s">
        <v>441</v>
      </c>
      <c r="G128" s="330" t="s">
        <v>439</v>
      </c>
      <c r="H128" s="333" t="s">
        <v>442</v>
      </c>
    </row>
    <row r="129" spans="1:29" s="117" customFormat="1" ht="42.75" hidden="1" customHeight="1" x14ac:dyDescent="0.25">
      <c r="A129" s="326"/>
      <c r="B129" s="326"/>
      <c r="C129" s="331"/>
      <c r="D129" s="334"/>
      <c r="E129" s="331"/>
      <c r="F129" s="334"/>
      <c r="G129" s="331"/>
      <c r="H129" s="334"/>
    </row>
    <row r="130" spans="1:29" s="117" customFormat="1" ht="46.5" hidden="1" customHeight="1" x14ac:dyDescent="0.25">
      <c r="A130" s="326"/>
      <c r="B130" s="326"/>
      <c r="C130" s="331"/>
      <c r="D130" s="334"/>
      <c r="E130" s="331"/>
      <c r="F130" s="334"/>
      <c r="G130" s="331"/>
      <c r="H130" s="334"/>
    </row>
    <row r="131" spans="1:29" s="117" customFormat="1" ht="46.5" hidden="1" customHeight="1" x14ac:dyDescent="0.25">
      <c r="A131" s="325"/>
      <c r="B131" s="325"/>
      <c r="C131" s="332"/>
      <c r="D131" s="335"/>
      <c r="E131" s="332"/>
      <c r="F131" s="335"/>
      <c r="G131" s="332"/>
      <c r="H131" s="335"/>
    </row>
    <row r="132" spans="1:29" s="117" customFormat="1" ht="33" customHeight="1" x14ac:dyDescent="0.25">
      <c r="A132" s="313" t="s">
        <v>443</v>
      </c>
      <c r="B132" s="313"/>
      <c r="C132" s="313"/>
      <c r="D132" s="313"/>
      <c r="E132" s="313"/>
      <c r="F132" s="313"/>
      <c r="G132" s="313"/>
      <c r="H132" s="313"/>
      <c r="I132" s="115"/>
      <c r="J132" s="115"/>
      <c r="K132" s="115"/>
      <c r="L132" s="115"/>
      <c r="M132" s="115"/>
      <c r="N132" s="115"/>
      <c r="O132" s="115"/>
      <c r="P132" s="115"/>
      <c r="Q132" s="115"/>
      <c r="R132" s="115"/>
      <c r="S132" s="115"/>
      <c r="T132" s="115"/>
      <c r="U132" s="115"/>
      <c r="V132" s="115"/>
      <c r="W132" s="115"/>
      <c r="X132" s="115"/>
      <c r="Y132" s="115"/>
      <c r="Z132" s="115"/>
      <c r="AA132" s="115"/>
      <c r="AB132" s="115"/>
      <c r="AC132" s="115"/>
    </row>
    <row r="133" spans="1:29" s="117" customFormat="1" ht="111" customHeight="1" x14ac:dyDescent="0.25">
      <c r="A133" s="152" t="s">
        <v>318</v>
      </c>
      <c r="B133" s="152" t="s">
        <v>319</v>
      </c>
      <c r="C133" s="118" t="s">
        <v>322</v>
      </c>
      <c r="D133" s="118" t="s">
        <v>323</v>
      </c>
      <c r="E133" s="118" t="s">
        <v>324</v>
      </c>
      <c r="F133" s="118" t="s">
        <v>325</v>
      </c>
      <c r="G133" s="118" t="s">
        <v>326</v>
      </c>
      <c r="H133" s="118" t="s">
        <v>327</v>
      </c>
      <c r="I133" s="115"/>
      <c r="J133" s="115"/>
      <c r="K133" s="115"/>
      <c r="L133" s="115"/>
      <c r="M133" s="115"/>
      <c r="N133" s="115"/>
      <c r="O133" s="115"/>
      <c r="P133" s="115"/>
      <c r="Q133" s="115"/>
      <c r="R133" s="115"/>
      <c r="S133" s="115"/>
      <c r="T133" s="115"/>
      <c r="U133" s="115"/>
      <c r="V133" s="115"/>
      <c r="W133" s="115"/>
      <c r="X133" s="115"/>
      <c r="Y133" s="115"/>
      <c r="Z133" s="115"/>
      <c r="AA133" s="115"/>
      <c r="AB133" s="115"/>
      <c r="AC133" s="115"/>
    </row>
    <row r="134" spans="1:29" s="117" customFormat="1" x14ac:dyDescent="0.25">
      <c r="A134" s="219">
        <v>1</v>
      </c>
      <c r="B134" s="219">
        <v>2</v>
      </c>
      <c r="C134" s="219">
        <v>15</v>
      </c>
      <c r="D134" s="219">
        <v>17</v>
      </c>
      <c r="E134" s="219">
        <v>18</v>
      </c>
      <c r="F134" s="219">
        <v>20</v>
      </c>
      <c r="G134" s="219">
        <v>21</v>
      </c>
      <c r="H134" s="219">
        <v>23</v>
      </c>
      <c r="I134" s="115"/>
      <c r="J134" s="115"/>
      <c r="K134" s="115"/>
      <c r="L134" s="115"/>
      <c r="M134" s="115"/>
      <c r="N134" s="115"/>
      <c r="O134" s="115"/>
      <c r="P134" s="115"/>
      <c r="Q134" s="115"/>
      <c r="R134" s="115"/>
      <c r="S134" s="115"/>
      <c r="T134" s="115"/>
      <c r="U134" s="115"/>
      <c r="V134" s="115"/>
      <c r="W134" s="115"/>
      <c r="X134" s="115"/>
      <c r="Y134" s="115"/>
      <c r="Z134" s="115"/>
      <c r="AA134" s="115"/>
      <c r="AB134" s="115"/>
      <c r="AC134" s="115"/>
    </row>
    <row r="135" spans="1:29" s="114" customFormat="1" ht="409.5" customHeight="1" x14ac:dyDescent="0.25">
      <c r="A135" s="137" t="s">
        <v>328</v>
      </c>
      <c r="B135" s="137" t="s">
        <v>1409</v>
      </c>
      <c r="C135" s="140" t="s">
        <v>444</v>
      </c>
      <c r="D135" s="140" t="s">
        <v>445</v>
      </c>
      <c r="E135" s="140" t="s">
        <v>446</v>
      </c>
      <c r="F135" s="140" t="s">
        <v>447</v>
      </c>
      <c r="G135" s="140" t="s">
        <v>444</v>
      </c>
      <c r="H135" s="140" t="s">
        <v>448</v>
      </c>
      <c r="I135" s="115"/>
      <c r="J135" s="115"/>
      <c r="K135" s="115"/>
      <c r="L135" s="115"/>
      <c r="M135" s="115"/>
      <c r="N135" s="115"/>
      <c r="O135" s="115"/>
      <c r="P135" s="115"/>
      <c r="Q135" s="115"/>
      <c r="R135" s="115"/>
      <c r="S135" s="115"/>
      <c r="T135" s="115"/>
      <c r="U135" s="115"/>
      <c r="V135" s="115"/>
      <c r="W135" s="115"/>
      <c r="X135" s="115"/>
      <c r="Y135" s="115"/>
      <c r="Z135" s="115"/>
      <c r="AA135" s="115"/>
      <c r="AB135" s="115"/>
      <c r="AC135" s="115"/>
    </row>
    <row r="136" spans="1:29" s="117" customFormat="1" ht="48" customHeight="1" x14ac:dyDescent="0.25">
      <c r="A136" s="114"/>
      <c r="B136" s="114"/>
      <c r="C136" s="313"/>
      <c r="D136" s="313"/>
      <c r="E136" s="313"/>
      <c r="F136" s="313"/>
      <c r="G136" s="313" t="s">
        <v>337</v>
      </c>
      <c r="H136" s="313"/>
      <c r="I136" s="115"/>
      <c r="J136" s="115"/>
      <c r="K136" s="115"/>
      <c r="L136" s="115"/>
      <c r="M136" s="115"/>
      <c r="N136" s="115"/>
      <c r="O136" s="115"/>
      <c r="P136" s="115"/>
      <c r="Q136" s="115"/>
      <c r="R136" s="115"/>
      <c r="S136" s="115"/>
      <c r="T136" s="115"/>
      <c r="U136" s="115"/>
      <c r="V136" s="115"/>
      <c r="W136" s="115"/>
      <c r="X136" s="115"/>
      <c r="Y136" s="115"/>
      <c r="Z136" s="115"/>
      <c r="AA136" s="115"/>
      <c r="AB136" s="115"/>
      <c r="AC136" s="115"/>
    </row>
    <row r="137" spans="1:29" s="115" customFormat="1" ht="23.25" x14ac:dyDescent="0.25">
      <c r="A137" s="337" t="s">
        <v>449</v>
      </c>
      <c r="B137" s="337"/>
      <c r="C137" s="337"/>
      <c r="D137" s="337"/>
      <c r="E137" s="337"/>
      <c r="F137" s="337"/>
      <c r="G137" s="337"/>
      <c r="H137" s="337"/>
    </row>
    <row r="138" spans="1:29" s="115" customFormat="1" ht="49.5" customHeight="1" x14ac:dyDescent="0.25">
      <c r="A138" s="323" t="s">
        <v>318</v>
      </c>
      <c r="B138" s="323" t="s">
        <v>319</v>
      </c>
      <c r="C138" s="323" t="s">
        <v>321</v>
      </c>
      <c r="D138" s="323"/>
      <c r="E138" s="323" t="s">
        <v>321</v>
      </c>
      <c r="F138" s="323"/>
      <c r="G138" s="323" t="s">
        <v>321</v>
      </c>
      <c r="H138" s="323"/>
      <c r="I138" s="128"/>
      <c r="J138" s="128"/>
    </row>
    <row r="139" spans="1:29" s="115" customFormat="1" ht="93.75" customHeight="1" x14ac:dyDescent="0.25">
      <c r="A139" s="323"/>
      <c r="B139" s="323"/>
      <c r="C139" s="118" t="s">
        <v>322</v>
      </c>
      <c r="D139" s="118" t="s">
        <v>323</v>
      </c>
      <c r="E139" s="118" t="s">
        <v>324</v>
      </c>
      <c r="F139" s="118" t="s">
        <v>325</v>
      </c>
      <c r="G139" s="118" t="s">
        <v>326</v>
      </c>
      <c r="H139" s="118" t="s">
        <v>327</v>
      </c>
    </row>
    <row r="140" spans="1:29" s="115" customFormat="1" x14ac:dyDescent="0.25">
      <c r="A140" s="108">
        <v>1</v>
      </c>
      <c r="B140" s="108">
        <v>2</v>
      </c>
      <c r="C140" s="108">
        <v>15</v>
      </c>
      <c r="D140" s="108">
        <v>17</v>
      </c>
      <c r="E140" s="108">
        <v>18</v>
      </c>
      <c r="F140" s="108">
        <v>20</v>
      </c>
      <c r="G140" s="108">
        <v>21</v>
      </c>
      <c r="H140" s="108">
        <v>23</v>
      </c>
    </row>
    <row r="141" spans="1:29" s="115" customFormat="1" ht="192.75" customHeight="1" x14ac:dyDescent="0.25">
      <c r="A141" s="137" t="s">
        <v>328</v>
      </c>
      <c r="B141" s="137" t="s">
        <v>450</v>
      </c>
      <c r="C141" s="106" t="s">
        <v>451</v>
      </c>
      <c r="D141" s="106" t="s">
        <v>452</v>
      </c>
      <c r="E141" s="106" t="s">
        <v>451</v>
      </c>
      <c r="F141" s="106" t="s">
        <v>452</v>
      </c>
      <c r="G141" s="106" t="s">
        <v>451</v>
      </c>
      <c r="H141" s="106" t="s">
        <v>452</v>
      </c>
    </row>
    <row r="144" spans="1:29" s="76" customFormat="1" ht="18.75" customHeight="1" x14ac:dyDescent="0.25">
      <c r="A144" s="328" t="s">
        <v>453</v>
      </c>
      <c r="B144" s="328"/>
      <c r="C144" s="328"/>
      <c r="D144" s="328"/>
      <c r="E144" s="328"/>
      <c r="F144" s="328"/>
      <c r="G144" s="328"/>
      <c r="H144" s="328"/>
    </row>
    <row r="145" spans="1:10" s="220" customFormat="1" ht="81" customHeight="1" x14ac:dyDescent="0.25">
      <c r="A145" s="137" t="s">
        <v>454</v>
      </c>
      <c r="B145" s="137" t="s">
        <v>319</v>
      </c>
      <c r="C145" s="107" t="s">
        <v>455</v>
      </c>
      <c r="D145" s="107" t="s">
        <v>456</v>
      </c>
      <c r="E145" s="107" t="s">
        <v>457</v>
      </c>
      <c r="F145" s="107" t="s">
        <v>323</v>
      </c>
      <c r="G145" s="107" t="s">
        <v>458</v>
      </c>
      <c r="H145" s="107" t="s">
        <v>325</v>
      </c>
    </row>
    <row r="146" spans="1:10" s="76" customFormat="1" x14ac:dyDescent="0.25">
      <c r="A146" s="118">
        <v>1</v>
      </c>
      <c r="B146" s="118">
        <v>2</v>
      </c>
      <c r="C146" s="118">
        <v>15</v>
      </c>
      <c r="D146" s="118">
        <v>17</v>
      </c>
      <c r="E146" s="118">
        <v>18</v>
      </c>
      <c r="F146" s="118">
        <v>20</v>
      </c>
      <c r="G146" s="118">
        <v>21</v>
      </c>
      <c r="H146" s="118">
        <v>23</v>
      </c>
    </row>
    <row r="147" spans="1:10" s="223" customFormat="1" ht="59.25" customHeight="1" x14ac:dyDescent="0.25">
      <c r="A147" s="109" t="s">
        <v>459</v>
      </c>
      <c r="B147" s="109" t="s">
        <v>370</v>
      </c>
      <c r="C147" s="221" t="s">
        <v>460</v>
      </c>
      <c r="D147" s="222" t="s">
        <v>461</v>
      </c>
      <c r="E147" s="221" t="s">
        <v>462</v>
      </c>
      <c r="F147" s="222" t="s">
        <v>463</v>
      </c>
      <c r="G147" s="221" t="s">
        <v>462</v>
      </c>
      <c r="H147" s="222" t="s">
        <v>464</v>
      </c>
    </row>
    <row r="148" spans="1:10" s="225" customFormat="1" ht="15" customHeight="1" x14ac:dyDescent="0.25">
      <c r="A148" s="224"/>
      <c r="B148" s="224"/>
      <c r="C148" s="148"/>
      <c r="D148" s="148"/>
      <c r="E148" s="148"/>
      <c r="F148" s="148"/>
      <c r="G148" s="148"/>
      <c r="H148" s="148"/>
    </row>
    <row r="151" spans="1:10" s="195" customFormat="1" ht="25.5" x14ac:dyDescent="0.25">
      <c r="A151" s="336" t="s">
        <v>465</v>
      </c>
      <c r="B151" s="336"/>
      <c r="C151" s="336"/>
      <c r="D151" s="336"/>
      <c r="E151" s="336"/>
      <c r="F151" s="336"/>
      <c r="G151" s="336"/>
      <c r="H151" s="336"/>
    </row>
    <row r="152" spans="1:10" s="195" customFormat="1" ht="126.75" customHeight="1" x14ac:dyDescent="0.25">
      <c r="A152" s="137" t="s">
        <v>318</v>
      </c>
      <c r="B152" s="137" t="s">
        <v>319</v>
      </c>
      <c r="C152" s="107" t="s">
        <v>322</v>
      </c>
      <c r="D152" s="107" t="s">
        <v>466</v>
      </c>
      <c r="E152" s="107" t="s">
        <v>324</v>
      </c>
      <c r="F152" s="107" t="s">
        <v>467</v>
      </c>
      <c r="G152" s="107" t="s">
        <v>468</v>
      </c>
      <c r="H152" s="107" t="s">
        <v>469</v>
      </c>
    </row>
    <row r="153" spans="1:10" s="195" customFormat="1" x14ac:dyDescent="0.25">
      <c r="A153" s="188">
        <v>1</v>
      </c>
      <c r="B153" s="188">
        <v>2</v>
      </c>
      <c r="C153" s="188">
        <v>15</v>
      </c>
      <c r="D153" s="188">
        <v>17</v>
      </c>
      <c r="E153" s="188">
        <v>18</v>
      </c>
      <c r="F153" s="188">
        <v>20</v>
      </c>
      <c r="G153" s="188">
        <v>21</v>
      </c>
      <c r="H153" s="188">
        <v>23</v>
      </c>
    </row>
    <row r="154" spans="1:10" s="195" customFormat="1" ht="409.5" customHeight="1" x14ac:dyDescent="0.25">
      <c r="A154" s="310" t="s">
        <v>328</v>
      </c>
      <c r="B154" s="310" t="s">
        <v>470</v>
      </c>
      <c r="C154" s="324" t="s">
        <v>471</v>
      </c>
      <c r="D154" s="324" t="s">
        <v>472</v>
      </c>
      <c r="E154" s="324" t="s">
        <v>473</v>
      </c>
      <c r="F154" s="324" t="s">
        <v>474</v>
      </c>
      <c r="G154" s="324" t="s">
        <v>475</v>
      </c>
      <c r="H154" s="324" t="s">
        <v>476</v>
      </c>
    </row>
    <row r="155" spans="1:10" s="195" customFormat="1" ht="27.75" customHeight="1" x14ac:dyDescent="0.25">
      <c r="A155" s="312"/>
      <c r="B155" s="312"/>
      <c r="C155" s="325"/>
      <c r="D155" s="325"/>
      <c r="E155" s="325"/>
      <c r="F155" s="325"/>
      <c r="G155" s="325"/>
      <c r="H155" s="325"/>
    </row>
    <row r="157" spans="1:10" s="115" customFormat="1" ht="25.5" x14ac:dyDescent="0.25">
      <c r="A157" s="338" t="s">
        <v>477</v>
      </c>
      <c r="B157" s="338"/>
      <c r="C157" s="338"/>
      <c r="D157" s="338"/>
      <c r="E157" s="338"/>
      <c r="F157" s="338"/>
      <c r="G157" s="338"/>
      <c r="H157" s="338"/>
    </row>
    <row r="158" spans="1:10" s="115" customFormat="1" ht="49.5" customHeight="1" x14ac:dyDescent="0.25">
      <c r="A158" s="145" t="s">
        <v>318</v>
      </c>
      <c r="B158" s="145" t="s">
        <v>319</v>
      </c>
      <c r="C158" s="323" t="s">
        <v>321</v>
      </c>
      <c r="D158" s="323"/>
      <c r="E158" s="323" t="s">
        <v>321</v>
      </c>
      <c r="F158" s="323"/>
      <c r="G158" s="323" t="s">
        <v>321</v>
      </c>
      <c r="H158" s="323"/>
      <c r="I158" s="128"/>
      <c r="J158" s="128"/>
    </row>
    <row r="159" spans="1:10" s="115" customFormat="1" ht="81" customHeight="1" x14ac:dyDescent="0.25">
      <c r="A159" s="145"/>
      <c r="B159" s="145"/>
      <c r="C159" s="118" t="s">
        <v>322</v>
      </c>
      <c r="D159" s="118" t="s">
        <v>323</v>
      </c>
      <c r="E159" s="118" t="s">
        <v>324</v>
      </c>
      <c r="F159" s="118" t="s">
        <v>325</v>
      </c>
      <c r="G159" s="118" t="s">
        <v>326</v>
      </c>
      <c r="H159" s="118" t="s">
        <v>327</v>
      </c>
    </row>
    <row r="160" spans="1:10" s="115" customFormat="1" x14ac:dyDescent="0.25">
      <c r="A160" s="108">
        <v>1</v>
      </c>
      <c r="B160" s="108">
        <v>2</v>
      </c>
      <c r="C160" s="108">
        <v>15</v>
      </c>
      <c r="D160" s="108">
        <v>17</v>
      </c>
      <c r="E160" s="108">
        <v>18</v>
      </c>
      <c r="F160" s="108">
        <v>20</v>
      </c>
      <c r="G160" s="108">
        <v>21</v>
      </c>
      <c r="H160" s="108">
        <v>23</v>
      </c>
    </row>
    <row r="161" spans="1:10" s="115" customFormat="1" ht="204.75" customHeight="1" x14ac:dyDescent="0.25">
      <c r="A161" s="140" t="s">
        <v>328</v>
      </c>
      <c r="B161" s="140" t="s">
        <v>470</v>
      </c>
      <c r="C161" s="140" t="s">
        <v>478</v>
      </c>
      <c r="D161" s="140" t="s">
        <v>479</v>
      </c>
      <c r="E161" s="140" t="s">
        <v>480</v>
      </c>
      <c r="F161" s="140" t="s">
        <v>479</v>
      </c>
      <c r="G161" s="140" t="s">
        <v>478</v>
      </c>
      <c r="H161" s="140" t="s">
        <v>479</v>
      </c>
    </row>
    <row r="163" spans="1:10" s="115" customFormat="1" x14ac:dyDescent="0.25">
      <c r="A163" s="313" t="s">
        <v>481</v>
      </c>
      <c r="B163" s="313"/>
      <c r="C163" s="313"/>
      <c r="D163" s="313"/>
      <c r="E163" s="313"/>
      <c r="F163" s="313"/>
      <c r="G163" s="313"/>
      <c r="H163" s="313"/>
    </row>
    <row r="164" spans="1:10" s="115" customFormat="1" ht="105.75" customHeight="1" x14ac:dyDescent="0.25">
      <c r="A164" s="145" t="s">
        <v>318</v>
      </c>
      <c r="B164" s="145" t="s">
        <v>319</v>
      </c>
      <c r="C164" s="118" t="s">
        <v>322</v>
      </c>
      <c r="D164" s="118" t="s">
        <v>323</v>
      </c>
      <c r="E164" s="118" t="s">
        <v>324</v>
      </c>
      <c r="F164" s="118" t="s">
        <v>325</v>
      </c>
      <c r="G164" s="118" t="s">
        <v>326</v>
      </c>
      <c r="H164" s="118" t="s">
        <v>327</v>
      </c>
    </row>
    <row r="165" spans="1:10" s="115" customFormat="1" x14ac:dyDescent="0.25">
      <c r="A165" s="108">
        <v>1</v>
      </c>
      <c r="B165" s="108">
        <v>2</v>
      </c>
      <c r="C165" s="108">
        <v>15</v>
      </c>
      <c r="D165" s="108">
        <v>17</v>
      </c>
      <c r="E165" s="108">
        <v>18</v>
      </c>
      <c r="F165" s="108">
        <v>20</v>
      </c>
      <c r="G165" s="108">
        <v>21</v>
      </c>
      <c r="H165" s="108">
        <v>23</v>
      </c>
    </row>
    <row r="166" spans="1:10" s="115" customFormat="1" ht="154.5" customHeight="1" x14ac:dyDescent="0.25">
      <c r="A166" s="106" t="s">
        <v>362</v>
      </c>
      <c r="B166" s="137">
        <v>3.8</v>
      </c>
      <c r="C166" s="126" t="s">
        <v>482</v>
      </c>
      <c r="D166" s="126" t="s">
        <v>483</v>
      </c>
      <c r="E166" s="126" t="s">
        <v>482</v>
      </c>
      <c r="F166" s="126" t="s">
        <v>483</v>
      </c>
      <c r="G166" s="126" t="s">
        <v>482</v>
      </c>
      <c r="H166" s="126" t="s">
        <v>483</v>
      </c>
    </row>
    <row r="167" spans="1:10" s="115" customFormat="1" ht="45" customHeight="1" x14ac:dyDescent="0.25">
      <c r="A167" s="138"/>
      <c r="B167" s="145"/>
      <c r="C167" s="340"/>
      <c r="D167" s="340"/>
      <c r="E167" s="340"/>
      <c r="F167" s="340"/>
      <c r="G167" s="340"/>
      <c r="H167" s="340"/>
    </row>
    <row r="169" spans="1:10" s="115" customFormat="1" x14ac:dyDescent="0.25">
      <c r="A169" s="313" t="s">
        <v>484</v>
      </c>
      <c r="B169" s="313"/>
      <c r="C169" s="313"/>
      <c r="D169" s="313"/>
      <c r="E169" s="313"/>
      <c r="F169" s="313"/>
      <c r="G169" s="313"/>
      <c r="H169" s="313"/>
    </row>
    <row r="170" spans="1:10" s="115" customFormat="1" ht="49.5" customHeight="1" x14ac:dyDescent="0.25">
      <c r="A170" s="323" t="s">
        <v>318</v>
      </c>
      <c r="B170" s="323" t="s">
        <v>319</v>
      </c>
      <c r="C170" s="323" t="s">
        <v>321</v>
      </c>
      <c r="D170" s="323"/>
      <c r="E170" s="323" t="s">
        <v>321</v>
      </c>
      <c r="F170" s="323"/>
      <c r="G170" s="323" t="s">
        <v>321</v>
      </c>
      <c r="H170" s="323"/>
      <c r="I170" s="128"/>
      <c r="J170" s="128"/>
    </row>
    <row r="171" spans="1:10" s="115" customFormat="1" ht="105.75" customHeight="1" x14ac:dyDescent="0.25">
      <c r="A171" s="323"/>
      <c r="B171" s="323"/>
      <c r="C171" s="118" t="s">
        <v>322</v>
      </c>
      <c r="D171" s="118" t="s">
        <v>323</v>
      </c>
      <c r="E171" s="118" t="s">
        <v>324</v>
      </c>
      <c r="F171" s="118" t="s">
        <v>325</v>
      </c>
      <c r="G171" s="118" t="s">
        <v>326</v>
      </c>
      <c r="H171" s="118" t="s">
        <v>327</v>
      </c>
    </row>
    <row r="172" spans="1:10" s="115" customFormat="1" x14ac:dyDescent="0.25">
      <c r="A172" s="108">
        <v>1</v>
      </c>
      <c r="B172" s="108">
        <v>2</v>
      </c>
      <c r="C172" s="108">
        <v>15</v>
      </c>
      <c r="D172" s="108">
        <v>17</v>
      </c>
      <c r="E172" s="108">
        <v>18</v>
      </c>
      <c r="F172" s="108">
        <v>20</v>
      </c>
      <c r="G172" s="108">
        <v>21</v>
      </c>
      <c r="H172" s="108">
        <v>23</v>
      </c>
    </row>
    <row r="173" spans="1:10" s="115" customFormat="1" ht="151.5" customHeight="1" x14ac:dyDescent="0.25">
      <c r="A173" s="106" t="s">
        <v>362</v>
      </c>
      <c r="B173" s="137">
        <v>3.8</v>
      </c>
      <c r="C173" s="126" t="s">
        <v>485</v>
      </c>
      <c r="D173" s="126" t="s">
        <v>486</v>
      </c>
      <c r="E173" s="126" t="s">
        <v>485</v>
      </c>
      <c r="F173" s="126" t="s">
        <v>487</v>
      </c>
      <c r="G173" s="126" t="s">
        <v>485</v>
      </c>
      <c r="H173" s="126" t="s">
        <v>488</v>
      </c>
    </row>
    <row r="175" spans="1:10" s="115" customFormat="1" ht="25.5" x14ac:dyDescent="0.25">
      <c r="A175" s="339" t="s">
        <v>489</v>
      </c>
      <c r="B175" s="339"/>
      <c r="C175" s="339"/>
      <c r="D175" s="339"/>
      <c r="E175" s="339"/>
      <c r="F175" s="339"/>
      <c r="G175" s="339"/>
      <c r="H175" s="339"/>
    </row>
    <row r="176" spans="1:10" s="115" customFormat="1" ht="49.5" customHeight="1" x14ac:dyDescent="0.25">
      <c r="A176" s="310" t="s">
        <v>318</v>
      </c>
      <c r="B176" s="310" t="s">
        <v>319</v>
      </c>
      <c r="C176" s="322" t="s">
        <v>321</v>
      </c>
      <c r="D176" s="322"/>
      <c r="E176" s="322" t="s">
        <v>321</v>
      </c>
      <c r="F176" s="322"/>
      <c r="G176" s="322" t="s">
        <v>321</v>
      </c>
      <c r="H176" s="322"/>
      <c r="I176" s="128"/>
      <c r="J176" s="128"/>
    </row>
    <row r="177" spans="1:10" s="115" customFormat="1" ht="57.75" customHeight="1" x14ac:dyDescent="0.25">
      <c r="A177" s="312"/>
      <c r="B177" s="312"/>
      <c r="C177" s="194" t="s">
        <v>322</v>
      </c>
      <c r="D177" s="194" t="s">
        <v>323</v>
      </c>
      <c r="E177" s="194" t="s">
        <v>324</v>
      </c>
      <c r="F177" s="194" t="s">
        <v>325</v>
      </c>
      <c r="G177" s="137" t="s">
        <v>326</v>
      </c>
      <c r="H177" s="137" t="s">
        <v>327</v>
      </c>
    </row>
    <row r="178" spans="1:10" s="115" customFormat="1" x14ac:dyDescent="0.25">
      <c r="A178" s="108">
        <v>1</v>
      </c>
      <c r="B178" s="108">
        <v>2</v>
      </c>
      <c r="C178" s="108">
        <v>15</v>
      </c>
      <c r="D178" s="108">
        <v>17</v>
      </c>
      <c r="E178" s="108">
        <v>18</v>
      </c>
      <c r="F178" s="108">
        <v>20</v>
      </c>
      <c r="G178" s="108">
        <v>21</v>
      </c>
      <c r="H178" s="108">
        <v>23</v>
      </c>
    </row>
    <row r="179" spans="1:10" s="115" customFormat="1" ht="128.25" customHeight="1" x14ac:dyDescent="0.25">
      <c r="A179" s="322" t="s">
        <v>328</v>
      </c>
      <c r="B179" s="322" t="s">
        <v>470</v>
      </c>
      <c r="C179" s="126" t="s">
        <v>490</v>
      </c>
      <c r="D179" s="31" t="s">
        <v>87</v>
      </c>
      <c r="E179" s="126" t="s">
        <v>490</v>
      </c>
      <c r="F179" s="31" t="s">
        <v>87</v>
      </c>
      <c r="G179" s="126" t="s">
        <v>490</v>
      </c>
      <c r="H179" s="31" t="s">
        <v>87</v>
      </c>
    </row>
    <row r="180" spans="1:10" s="115" customFormat="1" ht="128.25" customHeight="1" x14ac:dyDescent="0.25">
      <c r="A180" s="322"/>
      <c r="B180" s="322"/>
      <c r="C180" s="126" t="s">
        <v>491</v>
      </c>
      <c r="D180" s="31" t="s">
        <v>492</v>
      </c>
      <c r="E180" s="126" t="s">
        <v>493</v>
      </c>
      <c r="F180" s="31" t="s">
        <v>492</v>
      </c>
      <c r="G180" s="126" t="s">
        <v>494</v>
      </c>
      <c r="H180" s="31" t="s">
        <v>492</v>
      </c>
    </row>
    <row r="181" spans="1:10" s="115" customFormat="1" ht="48" customHeight="1" x14ac:dyDescent="0.25">
      <c r="A181" s="343" t="s">
        <v>1416</v>
      </c>
      <c r="B181" s="343"/>
      <c r="C181" s="343"/>
      <c r="D181" s="343"/>
      <c r="E181" s="343"/>
      <c r="F181" s="343"/>
      <c r="G181" s="343"/>
      <c r="H181" s="343"/>
    </row>
    <row r="184" spans="1:10" s="115" customFormat="1" ht="31.5" customHeight="1" x14ac:dyDescent="0.25">
      <c r="A184" s="341" t="s">
        <v>495</v>
      </c>
      <c r="B184" s="342"/>
      <c r="C184" s="342"/>
      <c r="D184" s="342"/>
      <c r="E184" s="342"/>
      <c r="F184" s="342"/>
      <c r="G184" s="342"/>
      <c r="H184" s="342"/>
    </row>
    <row r="185" spans="1:10" s="92" customFormat="1" ht="57" customHeight="1" x14ac:dyDescent="0.25">
      <c r="A185" s="310" t="s">
        <v>318</v>
      </c>
      <c r="B185" s="310" t="s">
        <v>319</v>
      </c>
      <c r="C185" s="323" t="s">
        <v>321</v>
      </c>
      <c r="D185" s="323"/>
      <c r="E185" s="323" t="s">
        <v>321</v>
      </c>
      <c r="F185" s="323"/>
      <c r="G185" s="323" t="s">
        <v>321</v>
      </c>
      <c r="H185" s="323"/>
      <c r="I185" s="88"/>
      <c r="J185" s="88"/>
    </row>
    <row r="186" spans="1:10" s="92" customFormat="1" ht="109.5" customHeight="1" x14ac:dyDescent="0.25">
      <c r="A186" s="312"/>
      <c r="B186" s="312"/>
      <c r="C186" s="118" t="s">
        <v>322</v>
      </c>
      <c r="D186" s="118" t="s">
        <v>323</v>
      </c>
      <c r="E186" s="118" t="s">
        <v>324</v>
      </c>
      <c r="F186" s="118" t="s">
        <v>325</v>
      </c>
      <c r="G186" s="118" t="s">
        <v>326</v>
      </c>
      <c r="H186" s="118" t="s">
        <v>327</v>
      </c>
    </row>
    <row r="187" spans="1:10" s="115" customFormat="1" x14ac:dyDescent="0.25">
      <c r="A187" s="188">
        <v>1</v>
      </c>
      <c r="B187" s="188">
        <v>2</v>
      </c>
      <c r="C187" s="188">
        <v>15</v>
      </c>
      <c r="D187" s="188">
        <v>17</v>
      </c>
      <c r="E187" s="188">
        <v>18</v>
      </c>
      <c r="F187" s="188">
        <v>20</v>
      </c>
      <c r="G187" s="188">
        <v>21</v>
      </c>
      <c r="H187" s="188">
        <v>23</v>
      </c>
    </row>
    <row r="188" spans="1:10" s="115" customFormat="1" ht="38.25" customHeight="1" x14ac:dyDescent="0.25">
      <c r="A188" s="310" t="s">
        <v>328</v>
      </c>
      <c r="B188" s="324" t="s">
        <v>470</v>
      </c>
      <c r="C188" s="109" t="s">
        <v>496</v>
      </c>
      <c r="D188" s="345" t="s">
        <v>497</v>
      </c>
      <c r="E188" s="109" t="s">
        <v>498</v>
      </c>
      <c r="F188" s="343" t="s">
        <v>497</v>
      </c>
      <c r="G188" s="124"/>
      <c r="H188" s="343" t="s">
        <v>497</v>
      </c>
    </row>
    <row r="189" spans="1:10" s="115" customFormat="1" x14ac:dyDescent="0.25">
      <c r="A189" s="311"/>
      <c r="B189" s="326"/>
      <c r="C189" s="109" t="s">
        <v>499</v>
      </c>
      <c r="D189" s="345"/>
      <c r="E189" s="109" t="s">
        <v>500</v>
      </c>
      <c r="F189" s="343"/>
      <c r="G189" s="124" t="s">
        <v>501</v>
      </c>
      <c r="H189" s="343"/>
    </row>
    <row r="190" spans="1:10" s="115" customFormat="1" x14ac:dyDescent="0.25">
      <c r="A190" s="311"/>
      <c r="B190" s="326"/>
      <c r="C190" s="109"/>
      <c r="D190" s="345"/>
      <c r="E190" s="124" t="s">
        <v>502</v>
      </c>
      <c r="F190" s="343"/>
      <c r="G190" s="124"/>
      <c r="H190" s="343"/>
    </row>
    <row r="191" spans="1:10" s="115" customFormat="1" x14ac:dyDescent="0.25">
      <c r="A191" s="311"/>
      <c r="B191" s="326"/>
      <c r="C191" s="109"/>
      <c r="D191" s="345"/>
      <c r="E191" s="109" t="s">
        <v>503</v>
      </c>
      <c r="F191" s="343"/>
      <c r="G191" s="124" t="s">
        <v>501</v>
      </c>
      <c r="H191" s="343"/>
    </row>
    <row r="192" spans="1:10" s="115" customFormat="1" ht="18" customHeight="1" x14ac:dyDescent="0.25">
      <c r="A192" s="311"/>
      <c r="B192" s="326"/>
      <c r="C192" s="109" t="s">
        <v>504</v>
      </c>
      <c r="D192" s="345"/>
      <c r="E192" s="124"/>
      <c r="F192" s="343"/>
      <c r="G192" s="124"/>
      <c r="H192" s="343"/>
    </row>
    <row r="193" spans="1:8" s="115" customFormat="1" x14ac:dyDescent="0.25">
      <c r="A193" s="311"/>
      <c r="B193" s="326"/>
      <c r="C193" s="109" t="s">
        <v>506</v>
      </c>
      <c r="D193" s="345"/>
      <c r="E193" s="124" t="s">
        <v>507</v>
      </c>
      <c r="F193" s="343"/>
      <c r="G193" s="124" t="s">
        <v>508</v>
      </c>
      <c r="H193" s="343"/>
    </row>
    <row r="194" spans="1:8" s="115" customFormat="1" x14ac:dyDescent="0.25">
      <c r="A194" s="311"/>
      <c r="B194" s="326"/>
      <c r="C194" s="109" t="s">
        <v>505</v>
      </c>
      <c r="D194" s="345"/>
      <c r="E194" s="109" t="s">
        <v>509</v>
      </c>
      <c r="F194" s="343"/>
      <c r="G194" s="109" t="s">
        <v>510</v>
      </c>
      <c r="H194" s="343"/>
    </row>
    <row r="195" spans="1:8" s="115" customFormat="1" x14ac:dyDescent="0.25">
      <c r="A195" s="311"/>
      <c r="B195" s="326"/>
      <c r="C195" s="109" t="s">
        <v>511</v>
      </c>
      <c r="D195" s="345"/>
      <c r="E195" s="109" t="s">
        <v>512</v>
      </c>
      <c r="F195" s="343"/>
      <c r="G195" s="109" t="s">
        <v>513</v>
      </c>
      <c r="H195" s="343"/>
    </row>
    <row r="196" spans="1:8" s="115" customFormat="1" x14ac:dyDescent="0.25">
      <c r="A196" s="311"/>
      <c r="B196" s="326"/>
      <c r="C196" s="109" t="s">
        <v>512</v>
      </c>
      <c r="D196" s="345"/>
      <c r="E196" s="109" t="s">
        <v>514</v>
      </c>
      <c r="F196" s="343"/>
      <c r="G196" s="109" t="s">
        <v>515</v>
      </c>
      <c r="H196" s="343"/>
    </row>
    <row r="197" spans="1:8" s="115" customFormat="1" x14ac:dyDescent="0.25">
      <c r="A197" s="311"/>
      <c r="B197" s="326"/>
      <c r="C197" s="109" t="s">
        <v>516</v>
      </c>
      <c r="D197" s="345"/>
      <c r="E197" s="124" t="s">
        <v>516</v>
      </c>
      <c r="F197" s="343"/>
      <c r="G197" s="124" t="s">
        <v>516</v>
      </c>
      <c r="H197" s="343"/>
    </row>
    <row r="198" spans="1:8" s="115" customFormat="1" ht="18" customHeight="1" x14ac:dyDescent="0.25">
      <c r="A198" s="311"/>
      <c r="B198" s="326"/>
      <c r="C198" s="109" t="s">
        <v>516</v>
      </c>
      <c r="D198" s="345"/>
      <c r="E198" s="124" t="s">
        <v>516</v>
      </c>
      <c r="F198" s="343"/>
      <c r="G198" s="124" t="s">
        <v>516</v>
      </c>
      <c r="H198" s="343"/>
    </row>
    <row r="199" spans="1:8" s="115" customFormat="1" x14ac:dyDescent="0.25">
      <c r="A199" s="311"/>
      <c r="B199" s="326"/>
      <c r="C199" s="109" t="s">
        <v>505</v>
      </c>
      <c r="D199" s="345"/>
      <c r="E199" s="109" t="s">
        <v>509</v>
      </c>
      <c r="F199" s="343"/>
      <c r="G199" s="109" t="s">
        <v>510</v>
      </c>
      <c r="H199" s="343"/>
    </row>
    <row r="200" spans="1:8" s="115" customFormat="1" ht="38.25" customHeight="1" x14ac:dyDescent="0.25">
      <c r="A200" s="311"/>
      <c r="B200" s="326"/>
      <c r="C200" s="109" t="s">
        <v>517</v>
      </c>
      <c r="D200" s="345"/>
      <c r="E200" s="109" t="s">
        <v>518</v>
      </c>
      <c r="F200" s="343"/>
      <c r="G200" s="109" t="s">
        <v>519</v>
      </c>
      <c r="H200" s="343"/>
    </row>
    <row r="201" spans="1:8" s="115" customFormat="1" x14ac:dyDescent="0.25">
      <c r="A201" s="311"/>
      <c r="B201" s="326"/>
      <c r="C201" s="109" t="s">
        <v>520</v>
      </c>
      <c r="D201" s="345"/>
      <c r="E201" s="124"/>
      <c r="F201" s="343"/>
      <c r="G201" s="124"/>
      <c r="H201" s="343"/>
    </row>
    <row r="202" spans="1:8" s="115" customFormat="1" ht="54.75" customHeight="1" x14ac:dyDescent="0.25">
      <c r="A202" s="311"/>
      <c r="B202" s="326"/>
      <c r="C202" s="109" t="s">
        <v>521</v>
      </c>
      <c r="D202" s="345"/>
      <c r="E202" s="109" t="s">
        <v>522</v>
      </c>
      <c r="F202" s="343"/>
      <c r="G202" s="109" t="s">
        <v>509</v>
      </c>
      <c r="H202" s="343"/>
    </row>
    <row r="203" spans="1:8" s="115" customFormat="1" x14ac:dyDescent="0.25">
      <c r="A203" s="311"/>
      <c r="B203" s="326"/>
      <c r="C203" s="109" t="s">
        <v>517</v>
      </c>
      <c r="D203" s="345"/>
      <c r="E203" s="109" t="s">
        <v>505</v>
      </c>
      <c r="F203" s="343"/>
      <c r="G203" s="109" t="s">
        <v>523</v>
      </c>
      <c r="H203" s="343"/>
    </row>
    <row r="204" spans="1:8" s="115" customFormat="1" ht="36" x14ac:dyDescent="0.25">
      <c r="A204" s="311"/>
      <c r="B204" s="326"/>
      <c r="C204" s="109" t="s">
        <v>524</v>
      </c>
      <c r="D204" s="345"/>
      <c r="E204" s="109" t="s">
        <v>525</v>
      </c>
      <c r="F204" s="343"/>
      <c r="G204" s="109" t="s">
        <v>526</v>
      </c>
      <c r="H204" s="343"/>
    </row>
    <row r="205" spans="1:8" s="115" customFormat="1" ht="20.100000000000001" customHeight="1" x14ac:dyDescent="0.25">
      <c r="A205" s="312"/>
      <c r="B205" s="325"/>
      <c r="C205" s="109" t="s">
        <v>520</v>
      </c>
      <c r="D205" s="345"/>
      <c r="E205" s="124"/>
      <c r="F205" s="343"/>
      <c r="G205" s="124"/>
      <c r="H205" s="343"/>
    </row>
    <row r="206" spans="1:8" s="115" customFormat="1" ht="20.100000000000001" customHeight="1" x14ac:dyDescent="0.25">
      <c r="A206" s="150"/>
      <c r="B206" s="146"/>
      <c r="C206" s="226"/>
      <c r="D206" s="226"/>
      <c r="E206" s="226"/>
      <c r="F206" s="226"/>
      <c r="G206" s="226"/>
      <c r="H206" s="226"/>
    </row>
    <row r="207" spans="1:8" s="115" customFormat="1" x14ac:dyDescent="0.25">
      <c r="A207" s="313" t="s">
        <v>527</v>
      </c>
      <c r="B207" s="313"/>
      <c r="C207" s="313"/>
      <c r="D207" s="313"/>
      <c r="E207" s="313"/>
      <c r="F207" s="313"/>
      <c r="G207" s="313"/>
      <c r="H207" s="313"/>
    </row>
    <row r="208" spans="1:8" s="115" customFormat="1" ht="105.75" customHeight="1" x14ac:dyDescent="0.25">
      <c r="A208" s="145" t="s">
        <v>318</v>
      </c>
      <c r="B208" s="145" t="s">
        <v>319</v>
      </c>
      <c r="C208" s="118" t="s">
        <v>322</v>
      </c>
      <c r="D208" s="118" t="s">
        <v>323</v>
      </c>
      <c r="E208" s="118" t="s">
        <v>324</v>
      </c>
      <c r="F208" s="118" t="s">
        <v>325</v>
      </c>
      <c r="G208" s="118" t="s">
        <v>326</v>
      </c>
      <c r="H208" s="118" t="s">
        <v>327</v>
      </c>
    </row>
    <row r="209" spans="1:8" s="115" customFormat="1" x14ac:dyDescent="0.25">
      <c r="A209" s="108">
        <v>1</v>
      </c>
      <c r="B209" s="108">
        <v>2</v>
      </c>
      <c r="C209" s="108">
        <v>15</v>
      </c>
      <c r="D209" s="108">
        <v>17</v>
      </c>
      <c r="E209" s="108">
        <v>18</v>
      </c>
      <c r="F209" s="108">
        <v>20</v>
      </c>
      <c r="G209" s="108">
        <v>21</v>
      </c>
      <c r="H209" s="108">
        <v>23</v>
      </c>
    </row>
    <row r="210" spans="1:8" s="115" customFormat="1" ht="409.6" customHeight="1" x14ac:dyDescent="0.25">
      <c r="A210" s="106" t="s">
        <v>362</v>
      </c>
      <c r="B210" s="137">
        <v>3.8</v>
      </c>
      <c r="C210" s="106" t="s">
        <v>1417</v>
      </c>
      <c r="D210" s="194" t="s">
        <v>528</v>
      </c>
      <c r="E210" s="106" t="s">
        <v>1418</v>
      </c>
      <c r="F210" s="194" t="s">
        <v>528</v>
      </c>
      <c r="G210" s="106" t="s">
        <v>529</v>
      </c>
      <c r="H210" s="194" t="s">
        <v>528</v>
      </c>
    </row>
    <row r="211" spans="1:8" s="115" customFormat="1" ht="18" customHeight="1" x14ac:dyDescent="0.25">
      <c r="A211" s="138"/>
      <c r="B211" s="145"/>
      <c r="C211" s="114" t="s">
        <v>530</v>
      </c>
      <c r="D211" s="153"/>
      <c r="E211" s="114"/>
      <c r="F211" s="114"/>
      <c r="G211" s="114"/>
      <c r="H211" s="114"/>
    </row>
    <row r="213" spans="1:8" s="117" customFormat="1" x14ac:dyDescent="0.25">
      <c r="A213" s="316" t="s">
        <v>531</v>
      </c>
      <c r="B213" s="316"/>
      <c r="C213" s="316"/>
      <c r="D213" s="316"/>
      <c r="E213" s="316"/>
      <c r="F213" s="316"/>
      <c r="G213" s="316"/>
      <c r="H213" s="316"/>
    </row>
    <row r="214" spans="1:8" s="117" customFormat="1" ht="81.75" customHeight="1" x14ac:dyDescent="0.25">
      <c r="A214" s="150" t="s">
        <v>318</v>
      </c>
      <c r="B214" s="150" t="s">
        <v>319</v>
      </c>
      <c r="C214" s="107" t="s">
        <v>322</v>
      </c>
      <c r="D214" s="107" t="s">
        <v>323</v>
      </c>
      <c r="E214" s="107" t="s">
        <v>324</v>
      </c>
      <c r="F214" s="107" t="s">
        <v>325</v>
      </c>
      <c r="G214" s="107" t="s">
        <v>326</v>
      </c>
      <c r="H214" s="107" t="s">
        <v>327</v>
      </c>
    </row>
    <row r="215" spans="1:8" s="117" customFormat="1" x14ac:dyDescent="0.25">
      <c r="A215" s="108">
        <v>1</v>
      </c>
      <c r="B215" s="108">
        <v>2</v>
      </c>
      <c r="C215" s="188">
        <v>15</v>
      </c>
      <c r="D215" s="188">
        <v>17</v>
      </c>
      <c r="E215" s="188">
        <v>18</v>
      </c>
      <c r="F215" s="188">
        <v>20</v>
      </c>
      <c r="G215" s="188">
        <v>21</v>
      </c>
      <c r="H215" s="188">
        <v>23</v>
      </c>
    </row>
    <row r="216" spans="1:8" s="122" customFormat="1" ht="76.5" customHeight="1" x14ac:dyDescent="0.25">
      <c r="A216" s="324" t="s">
        <v>328</v>
      </c>
      <c r="B216" s="324" t="s">
        <v>470</v>
      </c>
      <c r="C216" s="106" t="s">
        <v>532</v>
      </c>
      <c r="D216" s="124" t="s">
        <v>533</v>
      </c>
      <c r="E216" s="106" t="s">
        <v>532</v>
      </c>
      <c r="F216" s="124" t="s">
        <v>533</v>
      </c>
      <c r="G216" s="106" t="s">
        <v>532</v>
      </c>
      <c r="H216" s="124" t="s">
        <v>533</v>
      </c>
    </row>
    <row r="217" spans="1:8" s="122" customFormat="1" ht="76.5" customHeight="1" x14ac:dyDescent="0.25">
      <c r="A217" s="344"/>
      <c r="B217" s="344"/>
      <c r="C217" s="106" t="s">
        <v>534</v>
      </c>
      <c r="D217" s="124" t="s">
        <v>535</v>
      </c>
      <c r="E217" s="106" t="s">
        <v>534</v>
      </c>
      <c r="F217" s="124" t="s">
        <v>535</v>
      </c>
      <c r="G217" s="106" t="s">
        <v>534</v>
      </c>
      <c r="H217" s="124" t="s">
        <v>535</v>
      </c>
    </row>
    <row r="218" spans="1:8" s="122" customFormat="1" ht="51" customHeight="1" x14ac:dyDescent="0.25">
      <c r="A218" s="344"/>
      <c r="B218" s="344"/>
      <c r="C218" s="106" t="s">
        <v>536</v>
      </c>
      <c r="D218" s="124" t="s">
        <v>537</v>
      </c>
      <c r="E218" s="106" t="s">
        <v>536</v>
      </c>
      <c r="F218" s="124" t="s">
        <v>537</v>
      </c>
      <c r="G218" s="106" t="s">
        <v>536</v>
      </c>
      <c r="H218" s="124" t="s">
        <v>537</v>
      </c>
    </row>
    <row r="219" spans="1:8" s="122" customFormat="1" ht="36" x14ac:dyDescent="0.25">
      <c r="A219" s="344"/>
      <c r="B219" s="344"/>
      <c r="C219" s="106" t="s">
        <v>538</v>
      </c>
      <c r="D219" s="124" t="s">
        <v>539</v>
      </c>
      <c r="E219" s="106" t="s">
        <v>538</v>
      </c>
      <c r="F219" s="124" t="s">
        <v>539</v>
      </c>
      <c r="G219" s="106" t="s">
        <v>538</v>
      </c>
      <c r="H219" s="124" t="s">
        <v>539</v>
      </c>
    </row>
    <row r="220" spans="1:8" s="122" customFormat="1" ht="51" customHeight="1" x14ac:dyDescent="0.25">
      <c r="A220" s="344"/>
      <c r="B220" s="344"/>
      <c r="C220" s="106" t="s">
        <v>540</v>
      </c>
      <c r="D220" s="124" t="s">
        <v>541</v>
      </c>
      <c r="E220" s="106" t="s">
        <v>540</v>
      </c>
      <c r="F220" s="124" t="s">
        <v>541</v>
      </c>
      <c r="G220" s="106" t="s">
        <v>540</v>
      </c>
      <c r="H220" s="124" t="s">
        <v>541</v>
      </c>
    </row>
    <row r="221" spans="1:8" s="122" customFormat="1" x14ac:dyDescent="0.25">
      <c r="A221" s="344"/>
      <c r="B221" s="344"/>
      <c r="C221" s="106" t="s">
        <v>542</v>
      </c>
      <c r="D221" s="124" t="s">
        <v>543</v>
      </c>
      <c r="E221" s="106" t="s">
        <v>544</v>
      </c>
      <c r="F221" s="124" t="s">
        <v>543</v>
      </c>
      <c r="G221" s="106" t="s">
        <v>544</v>
      </c>
      <c r="H221" s="124" t="s">
        <v>543</v>
      </c>
    </row>
    <row r="222" spans="1:8" s="122" customFormat="1" ht="36" x14ac:dyDescent="0.25">
      <c r="A222" s="344"/>
      <c r="B222" s="344"/>
      <c r="C222" s="106" t="s">
        <v>545</v>
      </c>
      <c r="D222" s="124" t="s">
        <v>546</v>
      </c>
      <c r="E222" s="106" t="s">
        <v>545</v>
      </c>
      <c r="F222" s="124" t="s">
        <v>546</v>
      </c>
      <c r="G222" s="106" t="s">
        <v>545</v>
      </c>
      <c r="H222" s="124" t="s">
        <v>546</v>
      </c>
    </row>
    <row r="223" spans="1:8" s="122" customFormat="1" ht="39" customHeight="1" x14ac:dyDescent="0.25">
      <c r="A223" s="344"/>
      <c r="B223" s="344"/>
      <c r="C223" s="106" t="s">
        <v>547</v>
      </c>
      <c r="D223" s="124" t="s">
        <v>541</v>
      </c>
      <c r="E223" s="106" t="s">
        <v>547</v>
      </c>
      <c r="F223" s="124" t="s">
        <v>541</v>
      </c>
      <c r="G223" s="106" t="s">
        <v>547</v>
      </c>
      <c r="H223" s="124" t="s">
        <v>541</v>
      </c>
    </row>
    <row r="224" spans="1:8" s="122" customFormat="1" ht="40.5" customHeight="1" x14ac:dyDescent="0.25">
      <c r="A224" s="344"/>
      <c r="B224" s="344"/>
      <c r="C224" s="106" t="s">
        <v>548</v>
      </c>
      <c r="D224" s="124" t="s">
        <v>549</v>
      </c>
      <c r="E224" s="106" t="s">
        <v>548</v>
      </c>
      <c r="F224" s="124" t="s">
        <v>549</v>
      </c>
      <c r="G224" s="106" t="s">
        <v>550</v>
      </c>
      <c r="H224" s="124" t="s">
        <v>549</v>
      </c>
    </row>
    <row r="225" spans="1:8" s="122" customFormat="1" ht="27" customHeight="1" x14ac:dyDescent="0.25">
      <c r="A225" s="344"/>
      <c r="B225" s="344"/>
      <c r="C225" s="106" t="s">
        <v>551</v>
      </c>
      <c r="D225" s="124" t="s">
        <v>552</v>
      </c>
      <c r="E225" s="106" t="s">
        <v>551</v>
      </c>
      <c r="F225" s="124" t="s">
        <v>552</v>
      </c>
      <c r="G225" s="106" t="s">
        <v>551</v>
      </c>
      <c r="H225" s="124" t="s">
        <v>552</v>
      </c>
    </row>
    <row r="226" spans="1:8" s="122" customFormat="1" x14ac:dyDescent="0.25">
      <c r="A226" s="344"/>
      <c r="B226" s="344"/>
      <c r="C226" s="146"/>
      <c r="D226" s="127" t="s">
        <v>553</v>
      </c>
      <c r="E226" s="146"/>
      <c r="F226" s="127" t="s">
        <v>553</v>
      </c>
      <c r="G226" s="146"/>
      <c r="H226" s="127" t="s">
        <v>553</v>
      </c>
    </row>
    <row r="227" spans="1:8" s="122" customFormat="1" ht="15.75" customHeight="1" x14ac:dyDescent="0.25">
      <c r="A227" s="313" t="s">
        <v>336</v>
      </c>
      <c r="B227" s="313"/>
      <c r="C227" s="143"/>
      <c r="D227" s="313" t="s">
        <v>337</v>
      </c>
      <c r="E227" s="313"/>
      <c r="F227" s="313"/>
      <c r="G227" s="313"/>
      <c r="H227" s="313"/>
    </row>
    <row r="228" spans="1:8" s="228" customFormat="1" x14ac:dyDescent="0.25">
      <c r="A228" s="227"/>
      <c r="B228" s="227"/>
      <c r="C228" s="227"/>
      <c r="D228" s="227"/>
      <c r="E228" s="227"/>
      <c r="F228" s="227"/>
      <c r="G228" s="227"/>
      <c r="H228" s="227"/>
    </row>
    <row r="229" spans="1:8" s="128" customFormat="1" x14ac:dyDescent="0.25">
      <c r="A229" s="323" t="s">
        <v>554</v>
      </c>
      <c r="B229" s="323"/>
      <c r="C229" s="323"/>
      <c r="D229" s="323"/>
      <c r="E229" s="323"/>
      <c r="F229" s="323"/>
      <c r="G229" s="323"/>
      <c r="H229" s="323"/>
    </row>
    <row r="230" spans="1:8" s="128" customFormat="1" ht="80.25" customHeight="1" x14ac:dyDescent="0.25">
      <c r="A230" s="145" t="s">
        <v>318</v>
      </c>
      <c r="B230" s="145" t="s">
        <v>319</v>
      </c>
      <c r="C230" s="118" t="s">
        <v>322</v>
      </c>
      <c r="D230" s="118" t="s">
        <v>323</v>
      </c>
      <c r="E230" s="118" t="s">
        <v>324</v>
      </c>
      <c r="F230" s="118" t="s">
        <v>325</v>
      </c>
      <c r="G230" s="118" t="s">
        <v>326</v>
      </c>
      <c r="H230" s="118" t="s">
        <v>327</v>
      </c>
    </row>
    <row r="231" spans="1:8" s="128" customFormat="1" x14ac:dyDescent="0.25">
      <c r="A231" s="118">
        <v>1</v>
      </c>
      <c r="B231" s="118">
        <v>2</v>
      </c>
      <c r="C231" s="118">
        <v>15</v>
      </c>
      <c r="D231" s="118">
        <v>17</v>
      </c>
      <c r="E231" s="118">
        <v>18</v>
      </c>
      <c r="F231" s="118">
        <v>20</v>
      </c>
      <c r="G231" s="118">
        <v>21</v>
      </c>
      <c r="H231" s="118">
        <v>23</v>
      </c>
    </row>
    <row r="232" spans="1:8" s="128" customFormat="1" ht="238.5" customHeight="1" x14ac:dyDescent="0.25">
      <c r="A232" s="259" t="s">
        <v>370</v>
      </c>
      <c r="B232" s="229"/>
      <c r="C232" s="259" t="s">
        <v>1429</v>
      </c>
      <c r="D232" s="259" t="s">
        <v>555</v>
      </c>
      <c r="E232" s="259" t="s">
        <v>1430</v>
      </c>
      <c r="F232" s="259" t="s">
        <v>556</v>
      </c>
      <c r="G232" s="259" t="s">
        <v>1431</v>
      </c>
      <c r="H232" s="259" t="s">
        <v>557</v>
      </c>
    </row>
    <row r="233" spans="1:8" s="117" customFormat="1" x14ac:dyDescent="0.25">
      <c r="A233" s="316" t="s">
        <v>558</v>
      </c>
      <c r="B233" s="316"/>
      <c r="C233" s="316"/>
      <c r="D233" s="316"/>
      <c r="E233" s="316"/>
      <c r="F233" s="316"/>
      <c r="G233" s="316"/>
      <c r="H233" s="316"/>
    </row>
    <row r="234" spans="1:8" s="122" customFormat="1" ht="58.5" customHeight="1" x14ac:dyDescent="0.25">
      <c r="A234" s="152" t="s">
        <v>318</v>
      </c>
      <c r="B234" s="152" t="s">
        <v>319</v>
      </c>
      <c r="C234" s="230" t="s">
        <v>322</v>
      </c>
      <c r="D234" s="230" t="s">
        <v>559</v>
      </c>
      <c r="E234" s="118" t="s">
        <v>324</v>
      </c>
      <c r="F234" s="230" t="s">
        <v>325</v>
      </c>
      <c r="G234" s="118" t="s">
        <v>326</v>
      </c>
      <c r="H234" s="230" t="s">
        <v>327</v>
      </c>
    </row>
    <row r="235" spans="1:8" s="122" customFormat="1" x14ac:dyDescent="0.25">
      <c r="A235" s="108">
        <v>1</v>
      </c>
      <c r="B235" s="108">
        <v>2</v>
      </c>
      <c r="C235" s="108">
        <v>15</v>
      </c>
      <c r="D235" s="108">
        <v>17</v>
      </c>
      <c r="E235" s="108">
        <v>18</v>
      </c>
      <c r="F235" s="108">
        <v>20</v>
      </c>
      <c r="G235" s="108">
        <v>21</v>
      </c>
      <c r="H235" s="108">
        <v>23</v>
      </c>
    </row>
    <row r="236" spans="1:8" s="122" customFormat="1" ht="16.5" customHeight="1" x14ac:dyDescent="0.25">
      <c r="A236" s="154"/>
      <c r="B236" s="154"/>
      <c r="C236" s="124" t="s">
        <v>560</v>
      </c>
      <c r="D236" s="124" t="s">
        <v>561</v>
      </c>
      <c r="E236" s="124" t="s">
        <v>560</v>
      </c>
      <c r="F236" s="124" t="s">
        <v>562</v>
      </c>
      <c r="G236" s="124" t="s">
        <v>560</v>
      </c>
      <c r="H236" s="124" t="s">
        <v>563</v>
      </c>
    </row>
    <row r="237" spans="1:8" s="122" customFormat="1" ht="16.5" customHeight="1" x14ac:dyDescent="0.25">
      <c r="A237" s="154"/>
      <c r="B237" s="154"/>
      <c r="C237" s="124" t="s">
        <v>564</v>
      </c>
      <c r="D237" s="124" t="s">
        <v>565</v>
      </c>
      <c r="E237" s="124" t="s">
        <v>564</v>
      </c>
      <c r="F237" s="124" t="s">
        <v>566</v>
      </c>
      <c r="G237" s="124" t="s">
        <v>564</v>
      </c>
      <c r="H237" s="124" t="s">
        <v>567</v>
      </c>
    </row>
    <row r="238" spans="1:8" s="122" customFormat="1" ht="16.5" customHeight="1" x14ac:dyDescent="0.25">
      <c r="A238" s="154"/>
      <c r="B238" s="154"/>
      <c r="C238" s="124" t="s">
        <v>568</v>
      </c>
      <c r="D238" s="124" t="s">
        <v>569</v>
      </c>
      <c r="E238" s="124" t="s">
        <v>568</v>
      </c>
      <c r="F238" s="124" t="s">
        <v>570</v>
      </c>
      <c r="G238" s="124" t="s">
        <v>568</v>
      </c>
      <c r="H238" s="124" t="s">
        <v>571</v>
      </c>
    </row>
    <row r="239" spans="1:8" s="122" customFormat="1" ht="16.5" customHeight="1" x14ac:dyDescent="0.25">
      <c r="A239" s="154"/>
      <c r="B239" s="154"/>
      <c r="C239" s="124" t="s">
        <v>572</v>
      </c>
      <c r="D239" s="124" t="s">
        <v>573</v>
      </c>
      <c r="E239" s="124" t="s">
        <v>572</v>
      </c>
      <c r="F239" s="124" t="s">
        <v>573</v>
      </c>
      <c r="G239" s="124" t="s">
        <v>572</v>
      </c>
      <c r="H239" s="124" t="s">
        <v>574</v>
      </c>
    </row>
    <row r="240" spans="1:8" s="122" customFormat="1" ht="61.5" customHeight="1" x14ac:dyDescent="0.25">
      <c r="A240" s="154"/>
      <c r="B240" s="154"/>
      <c r="C240" s="109" t="s">
        <v>575</v>
      </c>
      <c r="D240" s="124" t="s">
        <v>576</v>
      </c>
      <c r="E240" s="109" t="s">
        <v>575</v>
      </c>
      <c r="F240" s="124" t="s">
        <v>576</v>
      </c>
      <c r="G240" s="109" t="s">
        <v>575</v>
      </c>
      <c r="H240" s="124" t="s">
        <v>577</v>
      </c>
    </row>
    <row r="241" spans="1:8" s="122" customFormat="1" ht="57" customHeight="1" x14ac:dyDescent="0.25">
      <c r="A241" s="154"/>
      <c r="B241" s="154"/>
      <c r="C241" s="109" t="s">
        <v>578</v>
      </c>
      <c r="D241" s="188"/>
      <c r="E241" s="188"/>
      <c r="F241" s="188"/>
      <c r="G241" s="188"/>
      <c r="H241" s="188"/>
    </row>
    <row r="242" spans="1:8" s="122" customFormat="1" ht="14.25" customHeight="1" x14ac:dyDescent="0.25">
      <c r="A242" s="154"/>
      <c r="B242" s="154"/>
      <c r="C242" s="188"/>
      <c r="D242" s="188"/>
      <c r="E242" s="188"/>
      <c r="F242" s="188"/>
      <c r="G242" s="188"/>
      <c r="H242" s="188"/>
    </row>
    <row r="243" spans="1:8" s="122" customFormat="1" ht="14.25" customHeight="1" x14ac:dyDescent="0.25">
      <c r="A243" s="154"/>
      <c r="B243" s="154"/>
      <c r="C243" s="188"/>
      <c r="D243" s="188"/>
      <c r="E243" s="188"/>
      <c r="F243" s="188"/>
      <c r="G243" s="188"/>
      <c r="H243" s="188"/>
    </row>
    <row r="245" spans="1:8" ht="9" customHeight="1" x14ac:dyDescent="0.25"/>
    <row r="246" spans="1:8" s="117" customFormat="1" x14ac:dyDescent="0.25">
      <c r="A246" s="313" t="s">
        <v>579</v>
      </c>
      <c r="B246" s="313"/>
      <c r="C246" s="313"/>
      <c r="D246" s="313"/>
      <c r="E246" s="313"/>
      <c r="F246" s="313"/>
      <c r="G246" s="313"/>
      <c r="H246" s="313"/>
    </row>
    <row r="247" spans="1:8" s="117" customFormat="1" ht="47.25" customHeight="1" x14ac:dyDescent="0.25">
      <c r="A247" s="322" t="s">
        <v>318</v>
      </c>
      <c r="B247" s="322" t="s">
        <v>319</v>
      </c>
      <c r="C247" s="322" t="s">
        <v>321</v>
      </c>
      <c r="D247" s="322"/>
      <c r="E247" s="322" t="s">
        <v>321</v>
      </c>
      <c r="F247" s="322"/>
      <c r="G247" s="322" t="s">
        <v>321</v>
      </c>
      <c r="H247" s="322"/>
    </row>
    <row r="248" spans="1:8" s="117" customFormat="1" ht="75.75" customHeight="1" x14ac:dyDescent="0.25">
      <c r="A248" s="322"/>
      <c r="B248" s="322"/>
      <c r="C248" s="194" t="s">
        <v>322</v>
      </c>
      <c r="D248" s="194" t="s">
        <v>323</v>
      </c>
      <c r="E248" s="194" t="s">
        <v>324</v>
      </c>
      <c r="F248" s="194" t="s">
        <v>325</v>
      </c>
      <c r="G248" s="194" t="s">
        <v>326</v>
      </c>
      <c r="H248" s="194" t="s">
        <v>327</v>
      </c>
    </row>
    <row r="249" spans="1:8" s="117" customFormat="1" x14ac:dyDescent="0.25">
      <c r="A249" s="108">
        <v>1</v>
      </c>
      <c r="B249" s="108">
        <v>2</v>
      </c>
      <c r="C249" s="90">
        <v>15</v>
      </c>
      <c r="D249" s="90">
        <v>17</v>
      </c>
      <c r="E249" s="90">
        <v>18</v>
      </c>
      <c r="F249" s="90">
        <v>20</v>
      </c>
      <c r="G249" s="90">
        <v>21</v>
      </c>
      <c r="H249" s="90">
        <v>23</v>
      </c>
    </row>
    <row r="250" spans="1:8" s="117" customFormat="1" ht="66" customHeight="1" x14ac:dyDescent="0.25">
      <c r="A250" s="146" t="s">
        <v>328</v>
      </c>
      <c r="B250" s="324" t="s">
        <v>580</v>
      </c>
      <c r="C250" s="109" t="s">
        <v>581</v>
      </c>
      <c r="D250" s="333" t="s">
        <v>582</v>
      </c>
      <c r="E250" s="89" t="s">
        <v>583</v>
      </c>
      <c r="F250" s="333" t="s">
        <v>584</v>
      </c>
      <c r="G250" s="89" t="s">
        <v>585</v>
      </c>
      <c r="H250" s="333" t="s">
        <v>586</v>
      </c>
    </row>
    <row r="251" spans="1:8" s="117" customFormat="1" ht="45.75" customHeight="1" x14ac:dyDescent="0.25">
      <c r="A251" s="147"/>
      <c r="B251" s="326"/>
      <c r="C251" s="109" t="s">
        <v>587</v>
      </c>
      <c r="D251" s="335"/>
      <c r="E251" s="89" t="s">
        <v>588</v>
      </c>
      <c r="F251" s="335"/>
      <c r="G251" s="89" t="s">
        <v>589</v>
      </c>
      <c r="H251" s="335"/>
    </row>
    <row r="252" spans="1:8" s="117" customFormat="1" ht="56.25" customHeight="1" x14ac:dyDescent="0.25">
      <c r="A252" s="147"/>
      <c r="B252" s="326"/>
      <c r="C252" s="109" t="s">
        <v>590</v>
      </c>
      <c r="D252" s="90">
        <v>23.95</v>
      </c>
      <c r="E252" s="89" t="s">
        <v>431</v>
      </c>
      <c r="F252" s="90">
        <v>37.119999999999997</v>
      </c>
      <c r="G252" s="89" t="s">
        <v>591</v>
      </c>
      <c r="H252" s="90">
        <v>50.65</v>
      </c>
    </row>
    <row r="253" spans="1:8" s="117" customFormat="1" ht="38.25" customHeight="1" x14ac:dyDescent="0.25">
      <c r="A253" s="147"/>
      <c r="B253" s="326"/>
      <c r="C253" s="109" t="s">
        <v>592</v>
      </c>
      <c r="D253" s="90">
        <v>18.11</v>
      </c>
      <c r="E253" s="89" t="s">
        <v>593</v>
      </c>
      <c r="F253" s="90">
        <v>23.59</v>
      </c>
      <c r="G253" s="89" t="s">
        <v>594</v>
      </c>
      <c r="H253" s="90">
        <v>29.05</v>
      </c>
    </row>
    <row r="254" spans="1:8" s="117" customFormat="1" ht="52.5" customHeight="1" x14ac:dyDescent="0.25">
      <c r="A254" s="147"/>
      <c r="B254" s="326"/>
      <c r="C254" s="324" t="s">
        <v>595</v>
      </c>
      <c r="D254" s="346">
        <v>42.04</v>
      </c>
      <c r="E254" s="324" t="s">
        <v>595</v>
      </c>
      <c r="F254" s="346">
        <v>72.319999999999993</v>
      </c>
      <c r="G254" s="324" t="s">
        <v>595</v>
      </c>
      <c r="H254" s="346">
        <v>102.61</v>
      </c>
    </row>
    <row r="255" spans="1:8" s="117" customFormat="1" ht="36" customHeight="1" x14ac:dyDescent="0.25">
      <c r="A255" s="148"/>
      <c r="B255" s="325"/>
      <c r="C255" s="325"/>
      <c r="D255" s="347"/>
      <c r="E255" s="325"/>
      <c r="F255" s="347"/>
      <c r="G255" s="325"/>
      <c r="H255" s="347"/>
    </row>
    <row r="258" spans="1:8" s="117" customFormat="1" x14ac:dyDescent="0.25">
      <c r="A258" s="316" t="s">
        <v>596</v>
      </c>
      <c r="B258" s="316"/>
      <c r="C258" s="316"/>
      <c r="D258" s="316"/>
      <c r="E258" s="316"/>
      <c r="F258" s="316"/>
      <c r="G258" s="316"/>
      <c r="H258" s="316"/>
    </row>
    <row r="259" spans="1:8" s="122" customFormat="1" ht="49.5" customHeight="1" x14ac:dyDescent="0.25">
      <c r="A259" s="328" t="s">
        <v>318</v>
      </c>
      <c r="B259" s="328" t="s">
        <v>319</v>
      </c>
      <c r="C259" s="314" t="s">
        <v>321</v>
      </c>
      <c r="D259" s="315"/>
      <c r="E259" s="314" t="s">
        <v>321</v>
      </c>
      <c r="F259" s="315"/>
      <c r="G259" s="231" t="s">
        <v>321</v>
      </c>
      <c r="H259" s="232"/>
    </row>
    <row r="260" spans="1:8" s="122" customFormat="1" ht="91.5" customHeight="1" x14ac:dyDescent="0.25">
      <c r="A260" s="329"/>
      <c r="B260" s="329"/>
      <c r="C260" s="230" t="s">
        <v>322</v>
      </c>
      <c r="D260" s="145" t="s">
        <v>559</v>
      </c>
      <c r="E260" s="230" t="s">
        <v>324</v>
      </c>
      <c r="F260" s="230" t="s">
        <v>325</v>
      </c>
      <c r="G260" s="230" t="s">
        <v>326</v>
      </c>
      <c r="H260" s="145" t="s">
        <v>327</v>
      </c>
    </row>
    <row r="261" spans="1:8" s="122" customFormat="1" x14ac:dyDescent="0.25">
      <c r="A261" s="108">
        <v>1</v>
      </c>
      <c r="B261" s="108">
        <v>2</v>
      </c>
      <c r="C261" s="108">
        <v>15</v>
      </c>
      <c r="D261" s="108">
        <v>17</v>
      </c>
      <c r="E261" s="108">
        <v>18</v>
      </c>
      <c r="F261" s="108">
        <v>20</v>
      </c>
      <c r="G261" s="233">
        <v>21</v>
      </c>
      <c r="H261" s="108">
        <v>23</v>
      </c>
    </row>
    <row r="262" spans="1:8" s="122" customFormat="1" ht="63.75" hidden="1" customHeight="1" x14ac:dyDescent="0.25">
      <c r="A262" s="150" t="s">
        <v>328</v>
      </c>
      <c r="B262" s="150" t="s">
        <v>416</v>
      </c>
      <c r="C262" s="188"/>
      <c r="D262" s="157"/>
      <c r="E262" s="188"/>
      <c r="F262" s="188"/>
      <c r="G262" s="196"/>
      <c r="H262" s="157"/>
    </row>
    <row r="263" spans="1:8" s="122" customFormat="1" ht="49.5" hidden="1" customHeight="1" x14ac:dyDescent="0.25">
      <c r="A263" s="154"/>
      <c r="B263" s="154"/>
      <c r="C263" s="188"/>
      <c r="D263" s="157"/>
      <c r="E263" s="188"/>
      <c r="F263" s="188"/>
      <c r="G263" s="196"/>
      <c r="H263" s="157"/>
    </row>
    <row r="264" spans="1:8" s="122" customFormat="1" ht="12.75" hidden="1" customHeight="1" x14ac:dyDescent="0.25">
      <c r="A264" s="154"/>
      <c r="B264" s="154"/>
      <c r="C264" s="188"/>
      <c r="D264" s="157"/>
      <c r="E264" s="188"/>
      <c r="F264" s="188"/>
      <c r="G264" s="196"/>
      <c r="H264" s="157"/>
    </row>
    <row r="265" spans="1:8" s="122" customFormat="1" ht="36" hidden="1" customHeight="1" x14ac:dyDescent="0.25">
      <c r="A265" s="154"/>
      <c r="B265" s="154"/>
      <c r="C265" s="188"/>
      <c r="D265" s="157"/>
      <c r="E265" s="188"/>
      <c r="F265" s="188"/>
      <c r="G265" s="196"/>
      <c r="H265" s="157"/>
    </row>
    <row r="266" spans="1:8" s="122" customFormat="1" ht="49.5" hidden="1" customHeight="1" x14ac:dyDescent="0.25">
      <c r="A266" s="154"/>
      <c r="B266" s="154"/>
      <c r="C266" s="188"/>
      <c r="D266" s="157"/>
      <c r="E266" s="188"/>
      <c r="F266" s="188"/>
      <c r="G266" s="196"/>
      <c r="H266" s="157"/>
    </row>
    <row r="267" spans="1:8" s="122" customFormat="1" ht="33" hidden="1" customHeight="1" x14ac:dyDescent="0.25">
      <c r="A267" s="154"/>
      <c r="B267" s="154"/>
      <c r="C267" s="188"/>
      <c r="D267" s="157"/>
      <c r="E267" s="188"/>
      <c r="F267" s="188"/>
      <c r="G267" s="196"/>
      <c r="H267" s="157"/>
    </row>
    <row r="268" spans="1:8" s="122" customFormat="1" ht="33" hidden="1" customHeight="1" x14ac:dyDescent="0.25">
      <c r="A268" s="154"/>
      <c r="B268" s="154"/>
      <c r="C268" s="188"/>
      <c r="D268" s="157"/>
      <c r="E268" s="188"/>
      <c r="F268" s="188"/>
      <c r="G268" s="196"/>
      <c r="H268" s="157"/>
    </row>
    <row r="269" spans="1:8" s="122" customFormat="1" ht="49.5" hidden="1" customHeight="1" x14ac:dyDescent="0.25">
      <c r="A269" s="154"/>
      <c r="B269" s="154"/>
      <c r="C269" s="188"/>
      <c r="D269" s="157"/>
      <c r="E269" s="188"/>
      <c r="F269" s="188"/>
      <c r="G269" s="196"/>
      <c r="H269" s="157"/>
    </row>
    <row r="270" spans="1:8" s="122" customFormat="1" ht="33" hidden="1" customHeight="1" x14ac:dyDescent="0.25">
      <c r="A270" s="154"/>
      <c r="B270" s="154"/>
      <c r="C270" s="188"/>
      <c r="D270" s="157"/>
      <c r="E270" s="188"/>
      <c r="F270" s="188"/>
      <c r="G270" s="196"/>
      <c r="H270" s="157"/>
    </row>
    <row r="271" spans="1:8" s="122" customFormat="1" ht="16.5" hidden="1" customHeight="1" x14ac:dyDescent="0.25">
      <c r="A271" s="154"/>
      <c r="B271" s="154"/>
      <c r="C271" s="188"/>
      <c r="D271" s="157"/>
      <c r="E271" s="188"/>
      <c r="F271" s="188"/>
      <c r="G271" s="196"/>
      <c r="H271" s="157"/>
    </row>
    <row r="272" spans="1:8" s="122" customFormat="1" ht="16.5" hidden="1" customHeight="1" x14ac:dyDescent="0.25">
      <c r="A272" s="154"/>
      <c r="B272" s="154"/>
      <c r="C272" s="188" t="s">
        <v>560</v>
      </c>
      <c r="D272" s="157" t="s">
        <v>561</v>
      </c>
      <c r="E272" s="188" t="s">
        <v>560</v>
      </c>
      <c r="F272" s="188" t="s">
        <v>562</v>
      </c>
      <c r="G272" s="196" t="s">
        <v>560</v>
      </c>
      <c r="H272" s="157" t="s">
        <v>563</v>
      </c>
    </row>
    <row r="273" spans="1:12" s="122" customFormat="1" ht="16.5" hidden="1" customHeight="1" x14ac:dyDescent="0.25">
      <c r="A273" s="154"/>
      <c r="B273" s="154"/>
      <c r="C273" s="188" t="s">
        <v>564</v>
      </c>
      <c r="D273" s="157" t="s">
        <v>565</v>
      </c>
      <c r="E273" s="188" t="s">
        <v>564</v>
      </c>
      <c r="F273" s="188" t="s">
        <v>566</v>
      </c>
      <c r="G273" s="196" t="s">
        <v>564</v>
      </c>
      <c r="H273" s="157" t="s">
        <v>567</v>
      </c>
    </row>
    <row r="274" spans="1:12" s="122" customFormat="1" ht="16.5" hidden="1" customHeight="1" x14ac:dyDescent="0.25">
      <c r="A274" s="154"/>
      <c r="B274" s="154"/>
      <c r="C274" s="188" t="s">
        <v>568</v>
      </c>
      <c r="D274" s="157" t="s">
        <v>569</v>
      </c>
      <c r="E274" s="188" t="s">
        <v>568</v>
      </c>
      <c r="F274" s="188" t="s">
        <v>570</v>
      </c>
      <c r="G274" s="196" t="s">
        <v>568</v>
      </c>
      <c r="H274" s="157" t="s">
        <v>571</v>
      </c>
    </row>
    <row r="275" spans="1:12" s="122" customFormat="1" ht="16.5" hidden="1" customHeight="1" x14ac:dyDescent="0.25">
      <c r="A275" s="154"/>
      <c r="B275" s="154"/>
      <c r="C275" s="188" t="s">
        <v>572</v>
      </c>
      <c r="D275" s="157" t="s">
        <v>573</v>
      </c>
      <c r="E275" s="188" t="s">
        <v>572</v>
      </c>
      <c r="F275" s="188" t="s">
        <v>573</v>
      </c>
      <c r="G275" s="196" t="s">
        <v>572</v>
      </c>
      <c r="H275" s="157" t="s">
        <v>574</v>
      </c>
    </row>
    <row r="276" spans="1:12" s="122" customFormat="1" ht="165" hidden="1" customHeight="1" x14ac:dyDescent="0.25">
      <c r="A276" s="154"/>
      <c r="B276" s="154"/>
      <c r="C276" s="107" t="s">
        <v>575</v>
      </c>
      <c r="D276" s="157" t="s">
        <v>576</v>
      </c>
      <c r="E276" s="107" t="s">
        <v>575</v>
      </c>
      <c r="F276" s="188" t="s">
        <v>576</v>
      </c>
      <c r="G276" s="194" t="s">
        <v>575</v>
      </c>
      <c r="H276" s="157" t="s">
        <v>577</v>
      </c>
    </row>
    <row r="277" spans="1:12" s="122" customFormat="1" ht="14.25" hidden="1" customHeight="1" x14ac:dyDescent="0.25">
      <c r="A277" s="154"/>
      <c r="B277" s="154"/>
      <c r="C277" s="109" t="s">
        <v>578</v>
      </c>
      <c r="D277" s="157"/>
      <c r="E277" s="188"/>
      <c r="F277" s="188"/>
      <c r="G277" s="196"/>
      <c r="H277" s="157"/>
    </row>
    <row r="278" spans="1:12" s="122" customFormat="1" ht="14.25" hidden="1" customHeight="1" x14ac:dyDescent="0.25">
      <c r="A278" s="154"/>
      <c r="B278" s="154"/>
      <c r="C278" s="188"/>
      <c r="D278" s="157"/>
      <c r="E278" s="188"/>
      <c r="F278" s="188"/>
      <c r="G278" s="196"/>
      <c r="H278" s="157"/>
    </row>
    <row r="279" spans="1:12" s="122" customFormat="1" ht="14.25" hidden="1" customHeight="1" x14ac:dyDescent="0.25">
      <c r="A279" s="154"/>
      <c r="B279" s="154"/>
      <c r="C279" s="188"/>
      <c r="D279" s="157"/>
      <c r="E279" s="188"/>
      <c r="F279" s="188"/>
      <c r="G279" s="196"/>
      <c r="H279" s="157"/>
    </row>
    <row r="280" spans="1:12" s="234" customFormat="1" ht="18.75" customHeight="1" x14ac:dyDescent="0.25">
      <c r="A280" s="154"/>
      <c r="B280" s="154"/>
      <c r="C280" s="146" t="s">
        <v>597</v>
      </c>
      <c r="D280" s="146" t="s">
        <v>598</v>
      </c>
      <c r="E280" s="146" t="s">
        <v>599</v>
      </c>
      <c r="F280" s="146" t="s">
        <v>600</v>
      </c>
      <c r="G280" s="146" t="s">
        <v>601</v>
      </c>
      <c r="H280" s="146" t="s">
        <v>600</v>
      </c>
    </row>
    <row r="281" spans="1:12" s="234" customFormat="1" ht="17.25" customHeight="1" x14ac:dyDescent="0.25">
      <c r="A281" s="154"/>
      <c r="B281" s="154"/>
      <c r="C281" s="147"/>
      <c r="D281" s="147"/>
      <c r="E281" s="147"/>
      <c r="F281" s="147"/>
      <c r="G281" s="147"/>
      <c r="H281" s="147"/>
    </row>
    <row r="282" spans="1:12" s="234" customFormat="1" ht="148.5" hidden="1" customHeight="1" x14ac:dyDescent="0.25">
      <c r="A282" s="154"/>
      <c r="B282" s="154"/>
      <c r="C282" s="148"/>
      <c r="D282" s="148"/>
      <c r="E282" s="148"/>
      <c r="F282" s="148"/>
      <c r="G282" s="148"/>
      <c r="H282" s="148"/>
    </row>
    <row r="283" spans="1:12" s="117" customFormat="1" ht="29.25" customHeight="1" x14ac:dyDescent="0.25">
      <c r="A283" s="154"/>
      <c r="B283" s="154"/>
      <c r="C283" s="146" t="s">
        <v>602</v>
      </c>
      <c r="D283" s="146" t="s">
        <v>603</v>
      </c>
      <c r="E283" s="146" t="s">
        <v>604</v>
      </c>
      <c r="F283" s="146" t="s">
        <v>605</v>
      </c>
      <c r="G283" s="146" t="s">
        <v>604</v>
      </c>
      <c r="H283" s="146" t="s">
        <v>605</v>
      </c>
    </row>
    <row r="284" spans="1:12" x14ac:dyDescent="0.25">
      <c r="I284" s="117"/>
      <c r="J284" s="117"/>
      <c r="K284" s="117"/>
      <c r="L284" s="117"/>
    </row>
    <row r="285" spans="1:12" x14ac:dyDescent="0.25">
      <c r="I285" s="117"/>
      <c r="J285" s="117"/>
      <c r="K285" s="117"/>
      <c r="L285" s="117"/>
    </row>
    <row r="286" spans="1:12" s="115" customFormat="1" ht="23.25" x14ac:dyDescent="0.25">
      <c r="A286" s="348" t="s">
        <v>606</v>
      </c>
      <c r="B286" s="348"/>
      <c r="C286" s="348"/>
      <c r="D286" s="348"/>
      <c r="E286" s="348"/>
      <c r="F286" s="348"/>
      <c r="G286" s="348"/>
      <c r="H286" s="348"/>
    </row>
    <row r="287" spans="1:12" s="115" customFormat="1" ht="49.5" customHeight="1" x14ac:dyDescent="0.25">
      <c r="A287" s="323" t="s">
        <v>318</v>
      </c>
      <c r="B287" s="323" t="s">
        <v>319</v>
      </c>
      <c r="C287" s="323" t="s">
        <v>321</v>
      </c>
      <c r="D287" s="323"/>
      <c r="E287" s="323" t="s">
        <v>321</v>
      </c>
      <c r="F287" s="323"/>
      <c r="G287" s="323" t="s">
        <v>321</v>
      </c>
      <c r="H287" s="323"/>
      <c r="I287" s="128"/>
      <c r="J287" s="128"/>
    </row>
    <row r="288" spans="1:12" s="115" customFormat="1" ht="51" customHeight="1" x14ac:dyDescent="0.25">
      <c r="A288" s="323"/>
      <c r="B288" s="323"/>
      <c r="C288" s="118" t="s">
        <v>322</v>
      </c>
      <c r="D288" s="118" t="s">
        <v>323</v>
      </c>
      <c r="E288" s="118" t="s">
        <v>324</v>
      </c>
      <c r="F288" s="118" t="s">
        <v>325</v>
      </c>
      <c r="G288" s="118" t="s">
        <v>326</v>
      </c>
      <c r="H288" s="118" t="s">
        <v>327</v>
      </c>
    </row>
    <row r="289" spans="1:13" s="115" customFormat="1" x14ac:dyDescent="0.25">
      <c r="A289" s="108">
        <v>1</v>
      </c>
      <c r="B289" s="108">
        <v>2</v>
      </c>
      <c r="C289" s="108">
        <v>15</v>
      </c>
      <c r="D289" s="108">
        <v>17</v>
      </c>
      <c r="E289" s="108">
        <v>18</v>
      </c>
      <c r="F289" s="108">
        <v>20</v>
      </c>
      <c r="G289" s="108">
        <v>21</v>
      </c>
      <c r="H289" s="108">
        <v>23</v>
      </c>
    </row>
    <row r="290" spans="1:13" s="115" customFormat="1" ht="202.5" customHeight="1" x14ac:dyDescent="0.25">
      <c r="A290" s="106" t="s">
        <v>362</v>
      </c>
      <c r="B290" s="310" t="s">
        <v>607</v>
      </c>
      <c r="C290" s="32" t="s">
        <v>1410</v>
      </c>
      <c r="D290" s="235" t="s">
        <v>608</v>
      </c>
      <c r="E290" s="32" t="s">
        <v>1411</v>
      </c>
      <c r="F290" s="235" t="s">
        <v>609</v>
      </c>
      <c r="G290" s="32" t="s">
        <v>1412</v>
      </c>
      <c r="H290" s="235" t="s">
        <v>610</v>
      </c>
    </row>
    <row r="291" spans="1:13" s="115" customFormat="1" ht="64.150000000000006" customHeight="1" x14ac:dyDescent="0.25">
      <c r="A291" s="106"/>
      <c r="B291" s="311"/>
      <c r="C291" s="32" t="s">
        <v>611</v>
      </c>
      <c r="D291" s="28" t="s">
        <v>612</v>
      </c>
      <c r="E291" s="32" t="s">
        <v>613</v>
      </c>
      <c r="F291" s="28" t="s">
        <v>612</v>
      </c>
      <c r="G291" s="32" t="s">
        <v>614</v>
      </c>
      <c r="H291" s="28" t="s">
        <v>612</v>
      </c>
    </row>
    <row r="292" spans="1:13" s="115" customFormat="1" ht="216.75" customHeight="1" x14ac:dyDescent="0.25">
      <c r="A292" s="106"/>
      <c r="B292" s="312"/>
      <c r="C292" s="32" t="s">
        <v>615</v>
      </c>
      <c r="D292" s="235" t="s">
        <v>6</v>
      </c>
      <c r="E292" s="32" t="s">
        <v>616</v>
      </c>
      <c r="F292" s="235" t="s">
        <v>6</v>
      </c>
      <c r="G292" s="32" t="s">
        <v>617</v>
      </c>
      <c r="H292" s="235" t="s">
        <v>6</v>
      </c>
    </row>
    <row r="293" spans="1:13" s="115" customFormat="1" ht="312.75" customHeight="1" x14ac:dyDescent="0.25">
      <c r="A293" s="106"/>
      <c r="B293" s="137"/>
      <c r="C293" s="32" t="s">
        <v>618</v>
      </c>
      <c r="D293" s="235" t="s">
        <v>6</v>
      </c>
      <c r="E293" s="32" t="s">
        <v>619</v>
      </c>
      <c r="F293" s="235" t="s">
        <v>6</v>
      </c>
      <c r="G293" s="32" t="s">
        <v>619</v>
      </c>
      <c r="H293" s="235" t="s">
        <v>6</v>
      </c>
    </row>
    <row r="294" spans="1:13" s="115" customFormat="1" ht="318" customHeight="1" x14ac:dyDescent="0.25">
      <c r="A294" s="106"/>
      <c r="B294" s="137"/>
      <c r="C294" s="32" t="s">
        <v>620</v>
      </c>
      <c r="D294" s="235" t="s">
        <v>6</v>
      </c>
      <c r="E294" s="32" t="s">
        <v>621</v>
      </c>
      <c r="F294" s="235" t="s">
        <v>6</v>
      </c>
      <c r="G294" s="32" t="s">
        <v>622</v>
      </c>
      <c r="H294" s="235" t="s">
        <v>6</v>
      </c>
    </row>
    <row r="295" spans="1:13" s="115" customFormat="1" ht="237.75" customHeight="1" x14ac:dyDescent="0.25">
      <c r="A295" s="106"/>
      <c r="B295" s="137"/>
      <c r="C295" s="32" t="s">
        <v>623</v>
      </c>
      <c r="D295" s="235" t="s">
        <v>6</v>
      </c>
      <c r="E295" s="32" t="s">
        <v>624</v>
      </c>
      <c r="F295" s="235" t="s">
        <v>6</v>
      </c>
      <c r="G295" s="32" t="s">
        <v>624</v>
      </c>
      <c r="H295" s="235" t="s">
        <v>6</v>
      </c>
    </row>
    <row r="296" spans="1:13" s="115" customFormat="1" x14ac:dyDescent="0.25">
      <c r="A296" s="138"/>
      <c r="B296" s="145"/>
      <c r="C296" s="114"/>
      <c r="D296" s="153"/>
      <c r="E296" s="114"/>
      <c r="F296" s="114"/>
      <c r="G296" s="114"/>
      <c r="H296" s="114"/>
    </row>
    <row r="297" spans="1:13" s="115" customFormat="1" ht="24" customHeight="1" x14ac:dyDescent="0.25">
      <c r="A297" s="349" t="s">
        <v>625</v>
      </c>
      <c r="B297" s="350"/>
      <c r="C297" s="350"/>
      <c r="D297" s="350"/>
      <c r="E297" s="351"/>
      <c r="F297" s="350"/>
      <c r="G297" s="350"/>
      <c r="H297" s="350"/>
    </row>
    <row r="298" spans="1:13" s="115" customFormat="1" ht="336" customHeight="1" x14ac:dyDescent="0.25">
      <c r="A298" s="320" t="s">
        <v>626</v>
      </c>
      <c r="B298" s="321"/>
      <c r="C298" s="319"/>
      <c r="D298" s="319"/>
      <c r="E298" s="352"/>
      <c r="F298" s="321"/>
      <c r="G298" s="321"/>
      <c r="H298" s="321"/>
    </row>
    <row r="300" spans="1:13" s="117" customFormat="1" x14ac:dyDescent="0.25">
      <c r="A300" s="316" t="s">
        <v>627</v>
      </c>
      <c r="B300" s="316"/>
      <c r="C300" s="316"/>
      <c r="D300" s="316"/>
      <c r="E300" s="316"/>
      <c r="F300" s="316"/>
      <c r="G300" s="316"/>
      <c r="H300" s="316"/>
    </row>
    <row r="301" spans="1:13" s="117" customFormat="1" ht="58.5" customHeight="1" x14ac:dyDescent="0.25">
      <c r="A301" s="323" t="s">
        <v>318</v>
      </c>
      <c r="B301" s="323" t="s">
        <v>319</v>
      </c>
      <c r="C301" s="323" t="s">
        <v>321</v>
      </c>
      <c r="D301" s="323"/>
      <c r="E301" s="323" t="s">
        <v>321</v>
      </c>
      <c r="F301" s="323"/>
      <c r="G301" s="323" t="s">
        <v>321</v>
      </c>
      <c r="H301" s="323"/>
    </row>
    <row r="302" spans="1:13" s="117" customFormat="1" ht="141.75" customHeight="1" x14ac:dyDescent="0.25">
      <c r="A302" s="323"/>
      <c r="B302" s="323"/>
      <c r="C302" s="118" t="s">
        <v>322</v>
      </c>
      <c r="D302" s="118" t="s">
        <v>323</v>
      </c>
      <c r="E302" s="118" t="s">
        <v>324</v>
      </c>
      <c r="F302" s="118" t="s">
        <v>325</v>
      </c>
      <c r="G302" s="118" t="s">
        <v>326</v>
      </c>
      <c r="H302" s="118" t="s">
        <v>327</v>
      </c>
    </row>
    <row r="303" spans="1:13" s="117" customFormat="1" ht="35.25" customHeight="1" x14ac:dyDescent="0.25">
      <c r="A303" s="108">
        <v>1</v>
      </c>
      <c r="B303" s="108">
        <v>2</v>
      </c>
      <c r="C303" s="108">
        <v>15</v>
      </c>
      <c r="D303" s="118">
        <v>17</v>
      </c>
      <c r="E303" s="108">
        <v>18</v>
      </c>
      <c r="F303" s="108">
        <v>20</v>
      </c>
      <c r="G303" s="108">
        <v>21</v>
      </c>
      <c r="H303" s="108">
        <v>23</v>
      </c>
    </row>
    <row r="304" spans="1:13" s="115" customFormat="1" ht="51" hidden="1" customHeight="1" x14ac:dyDescent="0.25">
      <c r="A304" s="343" t="s">
        <v>328</v>
      </c>
      <c r="B304" s="343" t="s">
        <v>628</v>
      </c>
      <c r="C304" s="124"/>
      <c r="D304" s="124"/>
      <c r="E304" s="124"/>
      <c r="F304" s="124"/>
      <c r="G304" s="124"/>
      <c r="H304" s="124"/>
      <c r="I304" s="116"/>
      <c r="J304" s="116"/>
      <c r="K304" s="116"/>
      <c r="L304" s="116"/>
      <c r="M304" s="116"/>
    </row>
    <row r="305" spans="1:13" s="115" customFormat="1" ht="409.5" customHeight="1" x14ac:dyDescent="0.25">
      <c r="A305" s="343"/>
      <c r="B305" s="343"/>
      <c r="C305" s="343" t="s">
        <v>629</v>
      </c>
      <c r="D305" s="343" t="s">
        <v>630</v>
      </c>
      <c r="E305" s="343" t="s">
        <v>631</v>
      </c>
      <c r="F305" s="343" t="s">
        <v>632</v>
      </c>
      <c r="G305" s="343" t="s">
        <v>633</v>
      </c>
      <c r="H305" s="343" t="s">
        <v>634</v>
      </c>
      <c r="I305" s="116"/>
      <c r="J305" s="116"/>
      <c r="K305" s="116"/>
      <c r="L305" s="116"/>
      <c r="M305" s="116"/>
    </row>
    <row r="306" spans="1:13" s="115" customFormat="1" ht="106.5" customHeight="1" x14ac:dyDescent="0.25">
      <c r="A306" s="343"/>
      <c r="B306" s="343"/>
      <c r="C306" s="343"/>
      <c r="D306" s="343"/>
      <c r="E306" s="343"/>
      <c r="F306" s="343"/>
      <c r="G306" s="343"/>
      <c r="H306" s="343"/>
      <c r="I306" s="116"/>
      <c r="J306" s="116"/>
      <c r="K306" s="116"/>
      <c r="L306" s="116"/>
      <c r="M306" s="116"/>
    </row>
    <row r="307" spans="1:13" s="115" customFormat="1" ht="36" customHeight="1" x14ac:dyDescent="0.25">
      <c r="A307" s="343"/>
      <c r="B307" s="343"/>
      <c r="C307" s="343"/>
      <c r="D307" s="343"/>
      <c r="E307" s="343"/>
      <c r="F307" s="343"/>
      <c r="G307" s="343"/>
      <c r="H307" s="343"/>
      <c r="I307" s="116"/>
      <c r="J307" s="116"/>
      <c r="K307" s="116"/>
      <c r="L307" s="116"/>
      <c r="M307" s="116"/>
    </row>
    <row r="310" spans="1:13" x14ac:dyDescent="0.25">
      <c r="A310" s="353" t="s">
        <v>635</v>
      </c>
      <c r="B310" s="353"/>
      <c r="C310" s="353"/>
      <c r="D310" s="353"/>
      <c r="E310" s="353"/>
      <c r="F310" s="353"/>
      <c r="G310" s="353"/>
      <c r="H310" s="353"/>
    </row>
    <row r="311" spans="1:13" ht="121.5" customHeight="1" x14ac:dyDescent="0.25">
      <c r="A311" s="69" t="s">
        <v>454</v>
      </c>
      <c r="B311" s="69" t="s">
        <v>319</v>
      </c>
      <c r="C311" s="69" t="s">
        <v>636</v>
      </c>
      <c r="D311" s="69" t="s">
        <v>637</v>
      </c>
      <c r="E311" s="69" t="s">
        <v>638</v>
      </c>
      <c r="F311" s="69" t="s">
        <v>325</v>
      </c>
      <c r="G311" s="69" t="s">
        <v>639</v>
      </c>
      <c r="H311" s="69" t="s">
        <v>327</v>
      </c>
    </row>
    <row r="312" spans="1:13" x14ac:dyDescent="0.25">
      <c r="A312" s="236">
        <v>1</v>
      </c>
      <c r="B312" s="236">
        <v>2</v>
      </c>
      <c r="C312" s="45">
        <v>15</v>
      </c>
      <c r="D312" s="45">
        <v>17</v>
      </c>
      <c r="E312" s="45">
        <v>18</v>
      </c>
      <c r="F312" s="45">
        <v>20</v>
      </c>
      <c r="G312" s="45">
        <v>21</v>
      </c>
      <c r="H312" s="45">
        <v>23</v>
      </c>
    </row>
    <row r="313" spans="1:13" ht="180" x14ac:dyDescent="0.25">
      <c r="A313" s="140" t="s">
        <v>328</v>
      </c>
      <c r="B313" s="140" t="s">
        <v>640</v>
      </c>
      <c r="C313" s="14" t="s">
        <v>641</v>
      </c>
      <c r="D313" s="14" t="s">
        <v>642</v>
      </c>
      <c r="E313" s="14" t="s">
        <v>643</v>
      </c>
      <c r="F313" s="14" t="s">
        <v>644</v>
      </c>
      <c r="G313" s="14" t="s">
        <v>645</v>
      </c>
      <c r="H313" s="14" t="s">
        <v>646</v>
      </c>
    </row>
  </sheetData>
  <mergeCells count="151">
    <mergeCell ref="A310:H310"/>
    <mergeCell ref="C305:C307"/>
    <mergeCell ref="D305:D307"/>
    <mergeCell ref="H305:H307"/>
    <mergeCell ref="A304:A307"/>
    <mergeCell ref="B304:B307"/>
    <mergeCell ref="C301:D301"/>
    <mergeCell ref="E301:F301"/>
    <mergeCell ref="G301:H301"/>
    <mergeCell ref="E305:E307"/>
    <mergeCell ref="F305:F307"/>
    <mergeCell ref="G305:G307"/>
    <mergeCell ref="A297:B297"/>
    <mergeCell ref="C297:E297"/>
    <mergeCell ref="F297:H297"/>
    <mergeCell ref="A298:B298"/>
    <mergeCell ref="C298:E298"/>
    <mergeCell ref="F298:H298"/>
    <mergeCell ref="A300:H300"/>
    <mergeCell ref="A301:A302"/>
    <mergeCell ref="B301:B302"/>
    <mergeCell ref="A286:H286"/>
    <mergeCell ref="A287:A288"/>
    <mergeCell ref="B287:B288"/>
    <mergeCell ref="C287:D287"/>
    <mergeCell ref="E287:F287"/>
    <mergeCell ref="G287:H287"/>
    <mergeCell ref="A258:H258"/>
    <mergeCell ref="A259:A260"/>
    <mergeCell ref="B259:B260"/>
    <mergeCell ref="C259:D259"/>
    <mergeCell ref="E259:F259"/>
    <mergeCell ref="B250:B255"/>
    <mergeCell ref="D250:D251"/>
    <mergeCell ref="F250:F251"/>
    <mergeCell ref="H250:H251"/>
    <mergeCell ref="C254:C255"/>
    <mergeCell ref="D254:D255"/>
    <mergeCell ref="E254:E255"/>
    <mergeCell ref="F254:F255"/>
    <mergeCell ref="G254:G255"/>
    <mergeCell ref="H254:H255"/>
    <mergeCell ref="A246:H246"/>
    <mergeCell ref="A247:A248"/>
    <mergeCell ref="B247:B248"/>
    <mergeCell ref="C247:D247"/>
    <mergeCell ref="E247:F247"/>
    <mergeCell ref="G247:H247"/>
    <mergeCell ref="A233:H233"/>
    <mergeCell ref="A227:B227"/>
    <mergeCell ref="D227:H227"/>
    <mergeCell ref="A229:H229"/>
    <mergeCell ref="A216:A226"/>
    <mergeCell ref="B216:B226"/>
    <mergeCell ref="A213:H213"/>
    <mergeCell ref="A207:H207"/>
    <mergeCell ref="F188:F205"/>
    <mergeCell ref="H188:H205"/>
    <mergeCell ref="A188:A205"/>
    <mergeCell ref="B188:B205"/>
    <mergeCell ref="D188:D205"/>
    <mergeCell ref="A184:H184"/>
    <mergeCell ref="A185:A186"/>
    <mergeCell ref="B185:B186"/>
    <mergeCell ref="C185:D185"/>
    <mergeCell ref="E185:F185"/>
    <mergeCell ref="G185:H185"/>
    <mergeCell ref="C176:D176"/>
    <mergeCell ref="E176:F176"/>
    <mergeCell ref="G176:H176"/>
    <mergeCell ref="A181:H181"/>
    <mergeCell ref="C170:D170"/>
    <mergeCell ref="E170:F170"/>
    <mergeCell ref="G170:H170"/>
    <mergeCell ref="A179:A180"/>
    <mergeCell ref="B179:B180"/>
    <mergeCell ref="A175:H175"/>
    <mergeCell ref="A176:A177"/>
    <mergeCell ref="B176:B177"/>
    <mergeCell ref="A163:H163"/>
    <mergeCell ref="C167:H167"/>
    <mergeCell ref="A169:H169"/>
    <mergeCell ref="A170:A171"/>
    <mergeCell ref="B170:B171"/>
    <mergeCell ref="C158:D158"/>
    <mergeCell ref="E158:F158"/>
    <mergeCell ref="G158:H158"/>
    <mergeCell ref="A157:H157"/>
    <mergeCell ref="A154:A155"/>
    <mergeCell ref="B154:B155"/>
    <mergeCell ref="C154:C155"/>
    <mergeCell ref="D154:D155"/>
    <mergeCell ref="E154:E155"/>
    <mergeCell ref="A151:H151"/>
    <mergeCell ref="F154:F155"/>
    <mergeCell ref="A144:H144"/>
    <mergeCell ref="C136:F136"/>
    <mergeCell ref="G136:H136"/>
    <mergeCell ref="A137:H137"/>
    <mergeCell ref="A138:A139"/>
    <mergeCell ref="B138:B139"/>
    <mergeCell ref="G154:G155"/>
    <mergeCell ref="H154:H155"/>
    <mergeCell ref="A132:H132"/>
    <mergeCell ref="G128:G131"/>
    <mergeCell ref="H128:H131"/>
    <mergeCell ref="C138:D138"/>
    <mergeCell ref="E138:F138"/>
    <mergeCell ref="C128:C131"/>
    <mergeCell ref="D128:D131"/>
    <mergeCell ref="E128:E131"/>
    <mergeCell ref="F128:F131"/>
    <mergeCell ref="G138:H138"/>
    <mergeCell ref="A19:H19"/>
    <mergeCell ref="G119:H119"/>
    <mergeCell ref="A122:A131"/>
    <mergeCell ref="B122:B131"/>
    <mergeCell ref="A119:A120"/>
    <mergeCell ref="B119:B120"/>
    <mergeCell ref="C119:D119"/>
    <mergeCell ref="E119:F119"/>
    <mergeCell ref="A64:H64"/>
    <mergeCell ref="A48:H48"/>
    <mergeCell ref="A118:H118"/>
    <mergeCell ref="A51:A56"/>
    <mergeCell ref="B51:B56"/>
    <mergeCell ref="A59:H59"/>
    <mergeCell ref="B290:B292"/>
    <mergeCell ref="A23:H23"/>
    <mergeCell ref="G35:H35"/>
    <mergeCell ref="A38:A46"/>
    <mergeCell ref="B38:B46"/>
    <mergeCell ref="A34:H34"/>
    <mergeCell ref="E35:F35"/>
    <mergeCell ref="A28:H28"/>
    <mergeCell ref="A5:H5"/>
    <mergeCell ref="A6:A7"/>
    <mergeCell ref="B6:B7"/>
    <mergeCell ref="G6:H6"/>
    <mergeCell ref="C17:E17"/>
    <mergeCell ref="F17:H17"/>
    <mergeCell ref="E12:F12"/>
    <mergeCell ref="G12:H12"/>
    <mergeCell ref="A11:H11"/>
    <mergeCell ref="A12:A13"/>
    <mergeCell ref="B12:B13"/>
    <mergeCell ref="C6:D6"/>
    <mergeCell ref="E6:F6"/>
    <mergeCell ref="A15:A16"/>
    <mergeCell ref="B15:B16"/>
    <mergeCell ref="C12:D12"/>
  </mergeCells>
  <printOptions horizontalCentered="1" verticalCentered="1"/>
  <pageMargins left="0.31496062992125984" right="0.31496062992125984" top="0.19685039370078741" bottom="0.19685039370078741" header="0.31496062992125984" footer="0.31496062992125984"/>
  <pageSetup paperSize="9" scale="40" orientation="portrait" r:id="rId1"/>
  <rowBreaks count="9" manualBreakCount="9">
    <brk id="31" max="28" man="1"/>
    <brk id="116" max="28" man="1"/>
    <brk id="136" max="28" man="1"/>
    <brk id="149" max="28" man="1"/>
    <brk id="167" max="28" man="1"/>
    <brk id="182" max="28" man="1"/>
    <brk id="228" max="7" man="1"/>
    <brk id="283" max="7" man="1"/>
    <brk id="29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BreakPreview" topLeftCell="A63" zoomScale="85" zoomScaleNormal="55" zoomScaleSheetLayoutView="85" workbookViewId="0">
      <selection activeCell="E80" sqref="E80:G80"/>
    </sheetView>
  </sheetViews>
  <sheetFormatPr defaultRowHeight="18" x14ac:dyDescent="0.25"/>
  <cols>
    <col min="1" max="1" width="4.85546875" style="33" bestFit="1" customWidth="1"/>
    <col min="2" max="2" width="6.7109375" style="33" customWidth="1"/>
    <col min="3" max="3" width="44.28515625" style="46" customWidth="1"/>
    <col min="4" max="4" width="33" style="33" customWidth="1"/>
    <col min="5" max="5" width="17.5703125" style="33" customWidth="1"/>
    <col min="6" max="6" width="20.85546875" style="33" customWidth="1"/>
    <col min="7" max="7" width="14.28515625" style="33" customWidth="1"/>
    <col min="8" max="16384" width="9.140625" style="33"/>
  </cols>
  <sheetData>
    <row r="1" spans="1:7" ht="45" customHeight="1" x14ac:dyDescent="0.4">
      <c r="A1" s="385" t="s">
        <v>651</v>
      </c>
      <c r="B1" s="384"/>
      <c r="G1" s="244" t="s">
        <v>650</v>
      </c>
    </row>
    <row r="2" spans="1:7" s="56" customFormat="1" ht="47.25" customHeight="1" x14ac:dyDescent="0.25">
      <c r="A2" s="93"/>
      <c r="B2" s="165" t="s">
        <v>647</v>
      </c>
      <c r="C2" s="169" t="s">
        <v>648</v>
      </c>
      <c r="D2" s="168" t="s">
        <v>649</v>
      </c>
      <c r="E2" s="250" t="s">
        <v>133</v>
      </c>
      <c r="F2" s="250" t="s">
        <v>134</v>
      </c>
      <c r="G2" s="250" t="s">
        <v>135</v>
      </c>
    </row>
    <row r="3" spans="1:7" x14ac:dyDescent="0.25">
      <c r="A3" s="93">
        <v>1</v>
      </c>
      <c r="B3" s="27" t="s">
        <v>651</v>
      </c>
      <c r="C3" s="60"/>
      <c r="D3" s="27"/>
      <c r="E3" s="27"/>
      <c r="F3" s="27"/>
      <c r="G3" s="27"/>
    </row>
    <row r="4" spans="1:7" x14ac:dyDescent="0.25">
      <c r="A4" s="26"/>
      <c r="B4" s="59">
        <v>1</v>
      </c>
      <c r="C4" s="63" t="s">
        <v>652</v>
      </c>
      <c r="D4" s="27"/>
      <c r="E4" s="27"/>
      <c r="F4" s="27"/>
      <c r="G4" s="27"/>
    </row>
    <row r="5" spans="1:7" ht="36" x14ac:dyDescent="0.25">
      <c r="A5" s="26"/>
      <c r="B5" s="19">
        <v>2</v>
      </c>
      <c r="C5" s="162" t="s">
        <v>653</v>
      </c>
      <c r="D5" s="9"/>
      <c r="E5" s="9" t="s">
        <v>654</v>
      </c>
      <c r="F5" s="9" t="s">
        <v>654</v>
      </c>
      <c r="G5" s="9" t="s">
        <v>654</v>
      </c>
    </row>
    <row r="6" spans="1:7" ht="36" x14ac:dyDescent="0.25">
      <c r="A6" s="26"/>
      <c r="B6" s="19">
        <v>3</v>
      </c>
      <c r="C6" s="162" t="s">
        <v>655</v>
      </c>
      <c r="D6" s="9"/>
      <c r="E6" s="9" t="s">
        <v>654</v>
      </c>
      <c r="F6" s="9" t="s">
        <v>654</v>
      </c>
      <c r="G6" s="9" t="s">
        <v>654</v>
      </c>
    </row>
    <row r="7" spans="1:7" ht="36" x14ac:dyDescent="0.25">
      <c r="A7" s="26"/>
      <c r="B7" s="19">
        <v>4</v>
      </c>
      <c r="C7" s="162" t="s">
        <v>656</v>
      </c>
      <c r="D7" s="9"/>
      <c r="E7" s="9"/>
      <c r="F7" s="9"/>
      <c r="G7" s="9"/>
    </row>
    <row r="8" spans="1:7" ht="36" x14ac:dyDescent="0.25">
      <c r="A8" s="26"/>
      <c r="B8" s="19">
        <v>5</v>
      </c>
      <c r="C8" s="162" t="s">
        <v>657</v>
      </c>
      <c r="D8" s="9"/>
      <c r="E8" s="9"/>
      <c r="F8" s="9"/>
      <c r="G8" s="9"/>
    </row>
    <row r="9" spans="1:7" ht="36" x14ac:dyDescent="0.25">
      <c r="A9" s="26"/>
      <c r="B9" s="19">
        <v>6</v>
      </c>
      <c r="C9" s="162" t="s">
        <v>658</v>
      </c>
      <c r="D9" s="9"/>
      <c r="E9" s="9"/>
      <c r="F9" s="9" t="s">
        <v>654</v>
      </c>
      <c r="G9" s="9" t="s">
        <v>654</v>
      </c>
    </row>
    <row r="10" spans="1:7" ht="36" x14ac:dyDescent="0.25">
      <c r="A10" s="26"/>
      <c r="B10" s="19">
        <v>7</v>
      </c>
      <c r="C10" s="162" t="s">
        <v>659</v>
      </c>
      <c r="D10" s="9"/>
      <c r="E10" s="9"/>
      <c r="F10" s="9" t="s">
        <v>654</v>
      </c>
      <c r="G10" s="9" t="s">
        <v>654</v>
      </c>
    </row>
    <row r="11" spans="1:7" ht="36" x14ac:dyDescent="0.25">
      <c r="A11" s="26"/>
      <c r="B11" s="19">
        <v>8</v>
      </c>
      <c r="C11" s="162" t="s">
        <v>660</v>
      </c>
      <c r="D11" s="9"/>
      <c r="E11" s="9"/>
      <c r="F11" s="9" t="s">
        <v>654</v>
      </c>
      <c r="G11" s="9" t="s">
        <v>654</v>
      </c>
    </row>
    <row r="12" spans="1:7" ht="36" x14ac:dyDescent="0.25">
      <c r="A12" s="26"/>
      <c r="B12" s="19">
        <v>9</v>
      </c>
      <c r="C12" s="162" t="s">
        <v>661</v>
      </c>
      <c r="D12" s="9"/>
      <c r="E12" s="9"/>
      <c r="F12" s="9" t="s">
        <v>654</v>
      </c>
      <c r="G12" s="9" t="s">
        <v>654</v>
      </c>
    </row>
    <row r="13" spans="1:7" ht="36" x14ac:dyDescent="0.25">
      <c r="A13" s="26"/>
      <c r="B13" s="19">
        <v>10</v>
      </c>
      <c r="C13" s="162" t="s">
        <v>662</v>
      </c>
      <c r="D13" s="9"/>
      <c r="E13" s="9"/>
      <c r="F13" s="9"/>
      <c r="G13" s="9"/>
    </row>
    <row r="14" spans="1:7" ht="36" x14ac:dyDescent="0.25">
      <c r="A14" s="26"/>
      <c r="B14" s="19">
        <v>11</v>
      </c>
      <c r="C14" s="162" t="s">
        <v>663</v>
      </c>
      <c r="D14" s="9"/>
      <c r="E14" s="9" t="s">
        <v>654</v>
      </c>
      <c r="F14" s="9" t="s">
        <v>654</v>
      </c>
      <c r="G14" s="9" t="s">
        <v>654</v>
      </c>
    </row>
    <row r="15" spans="1:7" x14ac:dyDescent="0.25">
      <c r="A15" s="26"/>
      <c r="B15" s="19">
        <v>12</v>
      </c>
      <c r="C15" s="162" t="s">
        <v>664</v>
      </c>
      <c r="D15" s="9"/>
      <c r="E15" s="9"/>
      <c r="F15" s="9"/>
      <c r="G15" s="9"/>
    </row>
    <row r="16" spans="1:7" x14ac:dyDescent="0.25">
      <c r="A16" s="26"/>
      <c r="B16" s="19">
        <v>13</v>
      </c>
      <c r="C16" s="162" t="s">
        <v>665</v>
      </c>
      <c r="D16" s="9"/>
      <c r="E16" s="9"/>
      <c r="F16" s="9"/>
      <c r="G16" s="9"/>
    </row>
    <row r="17" spans="1:7" x14ac:dyDescent="0.25">
      <c r="A17" s="26"/>
      <c r="B17" s="19">
        <v>14</v>
      </c>
      <c r="C17" s="162" t="s">
        <v>666</v>
      </c>
      <c r="D17" s="9"/>
      <c r="E17" s="9"/>
      <c r="F17" s="9"/>
      <c r="G17" s="9"/>
    </row>
    <row r="18" spans="1:7" x14ac:dyDescent="0.25">
      <c r="A18" s="26">
        <v>2</v>
      </c>
      <c r="B18" s="27" t="s">
        <v>667</v>
      </c>
      <c r="C18" s="60"/>
      <c r="D18" s="27"/>
      <c r="E18" s="27"/>
      <c r="F18" s="27"/>
      <c r="G18" s="27"/>
    </row>
    <row r="19" spans="1:7" x14ac:dyDescent="0.25">
      <c r="A19" s="26"/>
      <c r="B19" s="19">
        <v>1</v>
      </c>
      <c r="C19" s="162" t="s">
        <v>668</v>
      </c>
      <c r="D19" s="9" t="s">
        <v>669</v>
      </c>
      <c r="E19" s="9"/>
      <c r="F19" s="10">
        <v>0</v>
      </c>
      <c r="G19" s="10">
        <v>153000</v>
      </c>
    </row>
    <row r="20" spans="1:7" ht="36" x14ac:dyDescent="0.25">
      <c r="A20" s="26"/>
      <c r="B20" s="19">
        <v>2</v>
      </c>
      <c r="C20" s="162"/>
      <c r="D20" s="9" t="s">
        <v>671</v>
      </c>
      <c r="E20" s="9"/>
      <c r="F20" s="10">
        <v>0</v>
      </c>
      <c r="G20" s="10">
        <v>0</v>
      </c>
    </row>
    <row r="21" spans="1:7" ht="36" x14ac:dyDescent="0.25">
      <c r="A21" s="26"/>
      <c r="B21" s="19">
        <v>3</v>
      </c>
      <c r="C21" s="162" t="s">
        <v>672</v>
      </c>
      <c r="D21" s="9" t="s">
        <v>673</v>
      </c>
      <c r="E21" s="9"/>
      <c r="F21" s="10">
        <v>0</v>
      </c>
      <c r="G21" s="10">
        <v>0</v>
      </c>
    </row>
    <row r="22" spans="1:7" ht="36" x14ac:dyDescent="0.25">
      <c r="A22" s="26"/>
      <c r="B22" s="19">
        <v>4</v>
      </c>
      <c r="C22" s="63" t="s">
        <v>664</v>
      </c>
      <c r="D22" s="71" t="s">
        <v>674</v>
      </c>
      <c r="E22" s="9"/>
      <c r="F22" s="10">
        <v>35</v>
      </c>
      <c r="G22" s="10">
        <v>50</v>
      </c>
    </row>
    <row r="23" spans="1:7" x14ac:dyDescent="0.25">
      <c r="A23" s="26"/>
      <c r="B23" s="19">
        <v>5</v>
      </c>
      <c r="C23" s="162"/>
      <c r="D23" s="9" t="s">
        <v>675</v>
      </c>
      <c r="E23" s="9"/>
      <c r="F23" s="10">
        <v>50000</v>
      </c>
      <c r="G23" s="10"/>
    </row>
    <row r="24" spans="1:7" x14ac:dyDescent="0.25">
      <c r="A24" s="26"/>
      <c r="B24" s="19">
        <v>6</v>
      </c>
      <c r="C24" s="162"/>
      <c r="D24" s="9" t="s">
        <v>676</v>
      </c>
      <c r="E24" s="9"/>
      <c r="F24" s="10">
        <v>0</v>
      </c>
      <c r="G24" s="10">
        <v>0</v>
      </c>
    </row>
    <row r="25" spans="1:7" x14ac:dyDescent="0.25">
      <c r="A25" s="26"/>
      <c r="B25" s="19">
        <v>7</v>
      </c>
      <c r="C25" s="162"/>
      <c r="D25" s="9" t="s">
        <v>677</v>
      </c>
      <c r="E25" s="9"/>
      <c r="F25" s="10">
        <v>21</v>
      </c>
      <c r="G25" s="10">
        <v>75</v>
      </c>
    </row>
    <row r="26" spans="1:7" x14ac:dyDescent="0.25">
      <c r="A26" s="26"/>
      <c r="B26" s="19">
        <v>8</v>
      </c>
      <c r="C26" s="162"/>
      <c r="D26" s="9" t="s">
        <v>678</v>
      </c>
      <c r="E26" s="9"/>
      <c r="F26" s="10">
        <v>430</v>
      </c>
      <c r="G26" s="10">
        <v>880</v>
      </c>
    </row>
    <row r="27" spans="1:7" ht="54" x14ac:dyDescent="0.25">
      <c r="A27" s="26"/>
      <c r="B27" s="19">
        <v>9</v>
      </c>
      <c r="C27" s="162"/>
      <c r="D27" s="9" t="s">
        <v>679</v>
      </c>
      <c r="E27" s="9"/>
      <c r="F27" s="10">
        <f>22.2*500</f>
        <v>11100</v>
      </c>
      <c r="G27" s="10">
        <f>22.2*1500</f>
        <v>33300</v>
      </c>
    </row>
    <row r="28" spans="1:7" x14ac:dyDescent="0.25">
      <c r="A28" s="26">
        <v>3</v>
      </c>
      <c r="B28" s="27" t="s">
        <v>680</v>
      </c>
      <c r="C28" s="60"/>
      <c r="D28" s="27"/>
      <c r="E28" s="27"/>
      <c r="F28" s="27"/>
      <c r="G28" s="27"/>
    </row>
    <row r="29" spans="1:7" ht="36" x14ac:dyDescent="0.25">
      <c r="A29" s="26"/>
      <c r="B29" s="19">
        <v>1</v>
      </c>
      <c r="C29" s="162" t="s">
        <v>681</v>
      </c>
      <c r="D29" s="14" t="s">
        <v>682</v>
      </c>
      <c r="E29" s="19">
        <v>22822</v>
      </c>
      <c r="F29" s="19">
        <v>72000</v>
      </c>
      <c r="G29" s="19">
        <v>82200</v>
      </c>
    </row>
    <row r="30" spans="1:7" x14ac:dyDescent="0.25">
      <c r="A30" s="26">
        <v>4</v>
      </c>
      <c r="B30" s="27" t="s">
        <v>683</v>
      </c>
      <c r="C30" s="60"/>
      <c r="D30" s="27"/>
      <c r="E30" s="27"/>
      <c r="F30" s="27"/>
      <c r="G30" s="27"/>
    </row>
    <row r="31" spans="1:7" ht="36" x14ac:dyDescent="0.25">
      <c r="A31" s="26"/>
      <c r="B31" s="19">
        <v>1</v>
      </c>
      <c r="C31" s="163" t="s">
        <v>684</v>
      </c>
      <c r="D31" s="9" t="s">
        <v>685</v>
      </c>
      <c r="E31" s="25">
        <v>160.01</v>
      </c>
      <c r="F31" s="25">
        <v>49.05</v>
      </c>
      <c r="G31" s="25">
        <v>168.75</v>
      </c>
    </row>
    <row r="32" spans="1:7" x14ac:dyDescent="0.25">
      <c r="A32" s="26"/>
      <c r="B32" s="19">
        <v>2</v>
      </c>
      <c r="C32" s="163"/>
      <c r="D32" s="9" t="s">
        <v>686</v>
      </c>
      <c r="E32" s="25">
        <v>535.37</v>
      </c>
      <c r="F32" s="25">
        <v>11.56</v>
      </c>
      <c r="G32" s="25">
        <v>562.32000000000005</v>
      </c>
    </row>
    <row r="33" spans="1:7" x14ac:dyDescent="0.25">
      <c r="A33" s="26"/>
      <c r="B33" s="19">
        <v>3</v>
      </c>
      <c r="C33" s="163"/>
      <c r="D33" s="9" t="s">
        <v>687</v>
      </c>
      <c r="E33" s="25">
        <v>551.28</v>
      </c>
      <c r="F33" s="25">
        <v>3.74</v>
      </c>
      <c r="G33" s="25">
        <v>607.79</v>
      </c>
    </row>
    <row r="34" spans="1:7" x14ac:dyDescent="0.25">
      <c r="A34" s="26">
        <v>5</v>
      </c>
      <c r="B34" s="27" t="s">
        <v>688</v>
      </c>
      <c r="C34" s="60"/>
      <c r="D34" s="27"/>
      <c r="E34" s="27"/>
      <c r="F34" s="27"/>
      <c r="G34" s="27"/>
    </row>
    <row r="35" spans="1:7" ht="36" x14ac:dyDescent="0.25">
      <c r="A35" s="65"/>
      <c r="B35" s="19">
        <v>1</v>
      </c>
      <c r="C35" s="162" t="s">
        <v>689</v>
      </c>
      <c r="D35" s="19" t="s">
        <v>87</v>
      </c>
      <c r="E35" s="94">
        <v>41400</v>
      </c>
      <c r="F35" s="94">
        <v>45540</v>
      </c>
      <c r="G35" s="11">
        <v>50094</v>
      </c>
    </row>
    <row r="36" spans="1:7" ht="72" x14ac:dyDescent="0.25">
      <c r="A36" s="65"/>
      <c r="B36" s="19">
        <v>2</v>
      </c>
      <c r="C36" s="162" t="s">
        <v>107</v>
      </c>
      <c r="D36" s="9" t="s">
        <v>690</v>
      </c>
      <c r="E36" s="94">
        <v>4472</v>
      </c>
      <c r="F36" s="94">
        <v>4919</v>
      </c>
      <c r="G36" s="94">
        <v>5411</v>
      </c>
    </row>
    <row r="37" spans="1:7" ht="72" x14ac:dyDescent="0.25">
      <c r="A37" s="65"/>
      <c r="B37" s="19">
        <v>3</v>
      </c>
      <c r="C37" s="162" t="s">
        <v>109</v>
      </c>
      <c r="D37" s="9" t="s">
        <v>690</v>
      </c>
      <c r="E37" s="94">
        <v>504</v>
      </c>
      <c r="F37" s="94">
        <v>560</v>
      </c>
      <c r="G37" s="94">
        <v>610</v>
      </c>
    </row>
    <row r="38" spans="1:7" ht="72" x14ac:dyDescent="0.25">
      <c r="A38" s="65"/>
      <c r="B38" s="19">
        <v>4</v>
      </c>
      <c r="C38" s="163" t="s">
        <v>110</v>
      </c>
      <c r="D38" s="9" t="s">
        <v>690</v>
      </c>
      <c r="E38" s="25">
        <v>323</v>
      </c>
      <c r="F38" s="95">
        <v>360</v>
      </c>
      <c r="G38" s="25">
        <v>391</v>
      </c>
    </row>
    <row r="39" spans="1:7" ht="72" x14ac:dyDescent="0.25">
      <c r="A39" s="65"/>
      <c r="B39" s="35">
        <v>5</v>
      </c>
      <c r="C39" s="162" t="s">
        <v>691</v>
      </c>
      <c r="D39" s="9" t="s">
        <v>690</v>
      </c>
      <c r="E39" s="95">
        <v>4472</v>
      </c>
      <c r="F39" s="95">
        <v>4919</v>
      </c>
      <c r="G39" s="95">
        <v>5411</v>
      </c>
    </row>
    <row r="40" spans="1:7" ht="72" x14ac:dyDescent="0.25">
      <c r="A40" s="65"/>
      <c r="B40" s="35">
        <v>6</v>
      </c>
      <c r="C40" s="162" t="s">
        <v>692</v>
      </c>
      <c r="D40" s="9" t="s">
        <v>690</v>
      </c>
      <c r="E40" s="95">
        <v>37281</v>
      </c>
      <c r="F40" s="95">
        <v>44737</v>
      </c>
      <c r="G40" s="95">
        <v>53684</v>
      </c>
    </row>
    <row r="41" spans="1:7" ht="36" x14ac:dyDescent="0.25">
      <c r="A41" s="65"/>
      <c r="B41" s="35">
        <v>7</v>
      </c>
      <c r="C41" s="162" t="s">
        <v>693</v>
      </c>
      <c r="D41" s="37" t="s">
        <v>87</v>
      </c>
      <c r="E41" s="25">
        <v>8</v>
      </c>
      <c r="F41" s="95">
        <v>8</v>
      </c>
      <c r="G41" s="95">
        <v>8</v>
      </c>
    </row>
    <row r="42" spans="1:7" ht="36" x14ac:dyDescent="0.25">
      <c r="A42" s="65"/>
      <c r="B42" s="35">
        <v>8</v>
      </c>
      <c r="C42" s="162" t="s">
        <v>694</v>
      </c>
      <c r="D42" s="37" t="s">
        <v>87</v>
      </c>
      <c r="E42" s="95">
        <v>18</v>
      </c>
      <c r="F42" s="95">
        <v>23</v>
      </c>
      <c r="G42" s="95">
        <v>30</v>
      </c>
    </row>
    <row r="43" spans="1:7" ht="54" x14ac:dyDescent="0.25">
      <c r="A43" s="65"/>
      <c r="B43" s="35">
        <v>9</v>
      </c>
      <c r="C43" s="162" t="s">
        <v>695</v>
      </c>
      <c r="D43" s="37" t="s">
        <v>696</v>
      </c>
      <c r="E43" s="95">
        <v>2435</v>
      </c>
      <c r="F43" s="95">
        <v>2800</v>
      </c>
      <c r="G43" s="95">
        <v>3221</v>
      </c>
    </row>
    <row r="44" spans="1:7" x14ac:dyDescent="0.25">
      <c r="A44" s="26">
        <v>6</v>
      </c>
      <c r="B44" s="96" t="s">
        <v>697</v>
      </c>
      <c r="C44" s="251"/>
      <c r="D44" s="97"/>
      <c r="E44" s="97"/>
      <c r="F44" s="97"/>
      <c r="G44" s="97"/>
    </row>
    <row r="45" spans="1:7" x14ac:dyDescent="0.25">
      <c r="A45" s="26"/>
      <c r="B45" s="98"/>
      <c r="C45" s="60" t="s">
        <v>698</v>
      </c>
      <c r="D45" s="66" t="s">
        <v>699</v>
      </c>
      <c r="E45" s="27"/>
      <c r="F45" s="27"/>
      <c r="G45" s="27"/>
    </row>
    <row r="46" spans="1:7" x14ac:dyDescent="0.25">
      <c r="A46" s="26"/>
      <c r="B46" s="19"/>
      <c r="C46" s="162" t="s">
        <v>700</v>
      </c>
      <c r="D46" s="25">
        <v>187997</v>
      </c>
      <c r="E46" s="25">
        <v>6807</v>
      </c>
      <c r="F46" s="25">
        <v>9412.9500000000007</v>
      </c>
      <c r="G46" s="25">
        <v>9412.9500000000007</v>
      </c>
    </row>
    <row r="47" spans="1:7" x14ac:dyDescent="0.25">
      <c r="A47" s="26">
        <v>7</v>
      </c>
      <c r="B47" s="27" t="s">
        <v>701</v>
      </c>
      <c r="C47" s="60"/>
      <c r="D47" s="27"/>
      <c r="E47" s="27"/>
      <c r="F47" s="27"/>
      <c r="G47" s="27"/>
    </row>
    <row r="48" spans="1:7" x14ac:dyDescent="0.25">
      <c r="A48" s="26"/>
      <c r="B48" s="19"/>
      <c r="C48" s="163" t="s">
        <v>702</v>
      </c>
      <c r="D48" s="37"/>
      <c r="E48" s="37"/>
      <c r="F48" s="37"/>
      <c r="G48" s="37"/>
    </row>
    <row r="49" spans="1:7" x14ac:dyDescent="0.25">
      <c r="A49" s="26"/>
      <c r="B49" s="19"/>
      <c r="C49" s="163" t="s">
        <v>703</v>
      </c>
      <c r="D49" s="37" t="s">
        <v>704</v>
      </c>
      <c r="E49" s="37"/>
      <c r="F49" s="37"/>
      <c r="G49" s="37"/>
    </row>
    <row r="50" spans="1:7" ht="36" x14ac:dyDescent="0.25">
      <c r="A50" s="26"/>
      <c r="B50" s="19"/>
      <c r="C50" s="163"/>
      <c r="D50" s="37" t="s">
        <v>706</v>
      </c>
      <c r="E50" s="37">
        <v>0</v>
      </c>
      <c r="F50" s="37">
        <v>30000</v>
      </c>
      <c r="G50" s="37">
        <v>30000</v>
      </c>
    </row>
    <row r="51" spans="1:7" ht="36" x14ac:dyDescent="0.25">
      <c r="A51" s="26"/>
      <c r="B51" s="19"/>
      <c r="C51" s="163"/>
      <c r="D51" s="37" t="s">
        <v>707</v>
      </c>
      <c r="E51" s="37">
        <v>4800</v>
      </c>
      <c r="F51" s="37">
        <v>2400</v>
      </c>
      <c r="G51" s="37">
        <v>0</v>
      </c>
    </row>
    <row r="52" spans="1:7" x14ac:dyDescent="0.25">
      <c r="A52" s="26"/>
      <c r="B52" s="19"/>
      <c r="C52" s="163"/>
      <c r="D52" s="37" t="s">
        <v>708</v>
      </c>
      <c r="E52" s="37">
        <v>0</v>
      </c>
      <c r="F52" s="37">
        <v>0</v>
      </c>
      <c r="G52" s="37">
        <v>6000</v>
      </c>
    </row>
    <row r="53" spans="1:7" ht="36" x14ac:dyDescent="0.25">
      <c r="A53" s="26"/>
      <c r="B53" s="19"/>
      <c r="C53" s="163"/>
      <c r="D53" s="37" t="s">
        <v>709</v>
      </c>
      <c r="E53" s="37">
        <v>2500</v>
      </c>
      <c r="F53" s="37">
        <v>5000</v>
      </c>
      <c r="G53" s="37">
        <v>5000</v>
      </c>
    </row>
    <row r="54" spans="1:7" ht="36" x14ac:dyDescent="0.25">
      <c r="A54" s="26"/>
      <c r="B54" s="19"/>
      <c r="C54" s="163"/>
      <c r="D54" s="37" t="s">
        <v>710</v>
      </c>
      <c r="E54" s="37"/>
      <c r="F54" s="37"/>
      <c r="G54" s="37"/>
    </row>
    <row r="55" spans="1:7" ht="54" x14ac:dyDescent="0.25">
      <c r="A55" s="26"/>
      <c r="B55" s="19"/>
      <c r="C55" s="163"/>
      <c r="D55" s="37" t="s">
        <v>711</v>
      </c>
      <c r="E55" s="37">
        <v>0</v>
      </c>
      <c r="F55" s="37">
        <v>0</v>
      </c>
      <c r="G55" s="37">
        <v>300</v>
      </c>
    </row>
    <row r="56" spans="1:7" ht="36" x14ac:dyDescent="0.25">
      <c r="A56" s="26"/>
      <c r="B56" s="19"/>
      <c r="C56" s="163"/>
      <c r="D56" s="37" t="s">
        <v>712</v>
      </c>
      <c r="E56" s="37">
        <v>300</v>
      </c>
      <c r="F56" s="37">
        <v>600</v>
      </c>
      <c r="G56" s="37">
        <v>600</v>
      </c>
    </row>
    <row r="57" spans="1:7" ht="36" x14ac:dyDescent="0.25">
      <c r="A57" s="26"/>
      <c r="B57" s="19"/>
      <c r="C57" s="163"/>
      <c r="D57" s="37" t="s">
        <v>713</v>
      </c>
      <c r="E57" s="37">
        <v>10000</v>
      </c>
      <c r="F57" s="37">
        <v>10000</v>
      </c>
      <c r="G57" s="37">
        <v>10000</v>
      </c>
    </row>
    <row r="58" spans="1:7" x14ac:dyDescent="0.25">
      <c r="A58" s="26"/>
      <c r="B58" s="19"/>
      <c r="C58" s="163"/>
      <c r="D58" s="37" t="s">
        <v>714</v>
      </c>
      <c r="E58" s="37">
        <v>1000</v>
      </c>
      <c r="F58" s="37">
        <v>2000</v>
      </c>
      <c r="G58" s="37">
        <v>2000</v>
      </c>
    </row>
    <row r="59" spans="1:7" x14ac:dyDescent="0.25">
      <c r="A59" s="26">
        <v>8</v>
      </c>
      <c r="B59" s="96" t="s">
        <v>715</v>
      </c>
      <c r="C59" s="252"/>
      <c r="D59" s="99"/>
      <c r="E59" s="99"/>
      <c r="F59" s="99"/>
      <c r="G59" s="99"/>
    </row>
    <row r="60" spans="1:7" x14ac:dyDescent="0.25">
      <c r="A60" s="26"/>
      <c r="B60" s="19">
        <v>1</v>
      </c>
      <c r="C60" s="63" t="s">
        <v>704</v>
      </c>
      <c r="D60" s="63"/>
      <c r="E60" s="63"/>
      <c r="F60" s="63"/>
      <c r="G60" s="63"/>
    </row>
    <row r="61" spans="1:7" x14ac:dyDescent="0.25">
      <c r="A61" s="26"/>
      <c r="B61" s="19">
        <v>2</v>
      </c>
      <c r="C61" s="63" t="s">
        <v>716</v>
      </c>
      <c r="D61" s="25"/>
      <c r="E61" s="25"/>
      <c r="F61" s="25"/>
      <c r="G61" s="25"/>
    </row>
    <row r="62" spans="1:7" ht="126" x14ac:dyDescent="0.25">
      <c r="A62" s="26"/>
      <c r="B62" s="19">
        <v>3</v>
      </c>
      <c r="C62" s="63" t="s">
        <v>717</v>
      </c>
      <c r="D62" s="9" t="s">
        <v>718</v>
      </c>
      <c r="E62" s="25">
        <v>11</v>
      </c>
      <c r="F62" s="10" t="s">
        <v>719</v>
      </c>
      <c r="G62" s="25" t="s">
        <v>720</v>
      </c>
    </row>
    <row r="63" spans="1:7" x14ac:dyDescent="0.25">
      <c r="A63" s="26">
        <v>9</v>
      </c>
      <c r="B63" s="96" t="s">
        <v>721</v>
      </c>
      <c r="C63" s="252"/>
      <c r="D63" s="99"/>
      <c r="E63" s="99"/>
      <c r="F63" s="99"/>
      <c r="G63" s="99"/>
    </row>
    <row r="64" spans="1:7" ht="36" x14ac:dyDescent="0.25">
      <c r="A64" s="26"/>
      <c r="B64" s="19">
        <v>1</v>
      </c>
      <c r="C64" s="162" t="s">
        <v>722</v>
      </c>
      <c r="D64" s="9" t="s">
        <v>723</v>
      </c>
      <c r="E64" s="25">
        <v>100</v>
      </c>
      <c r="F64" s="25">
        <v>105</v>
      </c>
      <c r="G64" s="25">
        <v>110</v>
      </c>
    </row>
    <row r="65" spans="1:7" ht="36" x14ac:dyDescent="0.25">
      <c r="A65" s="26"/>
      <c r="B65" s="19">
        <v>2</v>
      </c>
      <c r="C65" s="162" t="s">
        <v>724</v>
      </c>
      <c r="D65" s="9" t="s">
        <v>723</v>
      </c>
      <c r="E65" s="25">
        <v>1600</v>
      </c>
      <c r="F65" s="25">
        <v>1680</v>
      </c>
      <c r="G65" s="25">
        <v>1764</v>
      </c>
    </row>
    <row r="66" spans="1:7" ht="36" x14ac:dyDescent="0.25">
      <c r="A66" s="26"/>
      <c r="B66" s="19">
        <v>3</v>
      </c>
      <c r="C66" s="162" t="s">
        <v>725</v>
      </c>
      <c r="D66" s="19">
        <v>9</v>
      </c>
      <c r="E66" s="25">
        <v>1089.72</v>
      </c>
      <c r="F66" s="25">
        <v>1362.15</v>
      </c>
      <c r="G66" s="25">
        <v>1634.58</v>
      </c>
    </row>
    <row r="67" spans="1:7" x14ac:dyDescent="0.25">
      <c r="A67" s="26">
        <v>10</v>
      </c>
      <c r="B67" s="27" t="s">
        <v>726</v>
      </c>
      <c r="C67" s="63"/>
      <c r="D67" s="25"/>
      <c r="E67" s="25"/>
      <c r="F67" s="25"/>
      <c r="G67" s="25"/>
    </row>
    <row r="68" spans="1:7" ht="36" x14ac:dyDescent="0.25">
      <c r="A68" s="100"/>
      <c r="B68" s="19"/>
      <c r="C68" s="162" t="s">
        <v>727</v>
      </c>
      <c r="D68" s="10" t="s">
        <v>728</v>
      </c>
      <c r="E68" s="19">
        <v>4.05</v>
      </c>
      <c r="F68" s="19">
        <v>6.75</v>
      </c>
      <c r="G68" s="19">
        <v>10.35</v>
      </c>
    </row>
    <row r="69" spans="1:7" ht="36" x14ac:dyDescent="0.25">
      <c r="A69" s="100"/>
      <c r="B69" s="19"/>
      <c r="C69" s="162"/>
      <c r="D69" s="10" t="s">
        <v>729</v>
      </c>
      <c r="E69" s="19">
        <v>30.5</v>
      </c>
      <c r="F69" s="19">
        <v>147</v>
      </c>
      <c r="G69" s="19">
        <v>297</v>
      </c>
    </row>
    <row r="70" spans="1:7" x14ac:dyDescent="0.25">
      <c r="A70" s="93"/>
      <c r="B70" s="101"/>
      <c r="C70" s="253" t="s">
        <v>705</v>
      </c>
      <c r="D70" s="101"/>
      <c r="E70" s="101"/>
      <c r="F70" s="101"/>
      <c r="G70" s="101"/>
    </row>
    <row r="71" spans="1:7" x14ac:dyDescent="0.25">
      <c r="A71" s="26">
        <v>11</v>
      </c>
      <c r="B71" s="27" t="s">
        <v>730</v>
      </c>
      <c r="C71" s="60"/>
      <c r="D71" s="27"/>
      <c r="E71" s="27"/>
      <c r="F71" s="27"/>
      <c r="G71" s="27"/>
    </row>
    <row r="72" spans="1:7" ht="36" x14ac:dyDescent="0.25">
      <c r="A72" s="102"/>
      <c r="B72" s="9" t="s">
        <v>731</v>
      </c>
      <c r="C72" s="162" t="s">
        <v>732</v>
      </c>
      <c r="D72" s="9" t="s">
        <v>733</v>
      </c>
      <c r="E72" s="9">
        <f>2250/100</f>
        <v>22.5</v>
      </c>
      <c r="F72" s="9">
        <v>3000</v>
      </c>
      <c r="G72" s="9" t="s">
        <v>734</v>
      </c>
    </row>
    <row r="73" spans="1:7" ht="180" x14ac:dyDescent="0.25">
      <c r="A73" s="102"/>
      <c r="B73" s="25" t="s">
        <v>735</v>
      </c>
      <c r="C73" s="162" t="s">
        <v>736</v>
      </c>
      <c r="D73" s="9" t="s">
        <v>737</v>
      </c>
      <c r="E73" s="9" t="s">
        <v>738</v>
      </c>
      <c r="F73" s="9" t="s">
        <v>739</v>
      </c>
      <c r="G73" s="9" t="s">
        <v>740</v>
      </c>
    </row>
    <row r="74" spans="1:7" ht="36" x14ac:dyDescent="0.25">
      <c r="A74" s="93"/>
      <c r="B74" s="19" t="s">
        <v>741</v>
      </c>
      <c r="C74" s="162" t="s">
        <v>742</v>
      </c>
      <c r="D74" s="9" t="s">
        <v>743</v>
      </c>
      <c r="E74" s="9">
        <f>118419/100</f>
        <v>1184.19</v>
      </c>
      <c r="F74" s="9" t="s">
        <v>744</v>
      </c>
      <c r="G74" s="25" t="s">
        <v>745</v>
      </c>
    </row>
    <row r="75" spans="1:7" x14ac:dyDescent="0.25">
      <c r="A75" s="26">
        <v>12</v>
      </c>
      <c r="B75" s="27" t="s">
        <v>746</v>
      </c>
      <c r="C75" s="60"/>
      <c r="D75" s="27"/>
      <c r="E75" s="27"/>
      <c r="F75" s="27"/>
      <c r="G75" s="27"/>
    </row>
    <row r="76" spans="1:7" x14ac:dyDescent="0.25">
      <c r="A76" s="93"/>
      <c r="B76" s="19">
        <v>1</v>
      </c>
      <c r="C76" s="63" t="s">
        <v>313</v>
      </c>
      <c r="D76" s="9" t="s">
        <v>747</v>
      </c>
      <c r="E76" s="25">
        <v>8849</v>
      </c>
      <c r="F76" s="25">
        <v>10642.5</v>
      </c>
      <c r="G76" s="25">
        <v>11475</v>
      </c>
    </row>
    <row r="77" spans="1:7" x14ac:dyDescent="0.25">
      <c r="A77" s="93"/>
      <c r="B77" s="19">
        <v>2</v>
      </c>
      <c r="C77" s="63" t="s">
        <v>313</v>
      </c>
      <c r="D77" s="9" t="s">
        <v>748</v>
      </c>
      <c r="E77" s="25">
        <v>181015</v>
      </c>
      <c r="F77" s="25">
        <v>241000</v>
      </c>
      <c r="G77" s="25">
        <v>271000</v>
      </c>
    </row>
    <row r="78" spans="1:7" ht="36" x14ac:dyDescent="0.25">
      <c r="A78" s="93"/>
      <c r="B78" s="19">
        <v>3</v>
      </c>
      <c r="C78" s="162" t="s">
        <v>749</v>
      </c>
      <c r="D78" s="9" t="s">
        <v>750</v>
      </c>
      <c r="E78" s="25">
        <v>3336.92</v>
      </c>
      <c r="F78" s="25">
        <v>3670.61</v>
      </c>
      <c r="G78" s="25">
        <v>4037.67</v>
      </c>
    </row>
    <row r="79" spans="1:7" ht="36" x14ac:dyDescent="0.25">
      <c r="A79" s="93"/>
      <c r="B79" s="19">
        <v>4</v>
      </c>
      <c r="C79" s="162" t="s">
        <v>749</v>
      </c>
      <c r="D79" s="9" t="s">
        <v>751</v>
      </c>
      <c r="E79" s="25">
        <v>17189.810000000001</v>
      </c>
      <c r="F79" s="25">
        <v>18900</v>
      </c>
      <c r="G79" s="25">
        <v>22000</v>
      </c>
    </row>
    <row r="80" spans="1:7" x14ac:dyDescent="0.25">
      <c r="A80" s="93"/>
      <c r="B80" s="19"/>
      <c r="C80" s="63"/>
      <c r="D80" s="25"/>
      <c r="E80" s="27">
        <f>SUM(E3:E79)</f>
        <v>354821.35</v>
      </c>
      <c r="F80" s="27">
        <f>SUM(F3:F79)</f>
        <v>577443.30999999994</v>
      </c>
      <c r="G80" s="27">
        <f>SUM(G3:G79)</f>
        <v>765345.41</v>
      </c>
    </row>
    <row r="81" spans="1:7" x14ac:dyDescent="0.25">
      <c r="A81" s="103"/>
      <c r="B81" s="104"/>
      <c r="C81" s="61"/>
      <c r="E81" s="33">
        <f>E80/100</f>
        <v>3548.2134999999998</v>
      </c>
      <c r="F81" s="33">
        <f>F80/100</f>
        <v>5774.4330999999993</v>
      </c>
      <c r="G81" s="33">
        <f>G80/100</f>
        <v>7653.4540999999999</v>
      </c>
    </row>
  </sheetData>
  <printOptions horizontalCentered="1" verticalCentered="1"/>
  <pageMargins left="0.70866141732283472" right="0.70866141732283472" top="0.51181102362204722" bottom="0.51181102362204722" header="0.31496062992125984" footer="0.31496062992125984"/>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BreakPreview" topLeftCell="A85" zoomScale="85" zoomScaleNormal="70" zoomScaleSheetLayoutView="85" workbookViewId="0">
      <selection activeCell="D104" sqref="D104"/>
    </sheetView>
  </sheetViews>
  <sheetFormatPr defaultRowHeight="18" x14ac:dyDescent="0.25"/>
  <cols>
    <col min="1" max="1" width="3.7109375" style="33" customWidth="1"/>
    <col min="2" max="2" width="29.7109375" style="33" customWidth="1"/>
    <col min="3" max="3" width="43.5703125" style="46" customWidth="1"/>
    <col min="4" max="4" width="25" style="46" customWidth="1"/>
    <col min="5" max="5" width="35" style="33" customWidth="1"/>
    <col min="6" max="6" width="12" style="33" customWidth="1"/>
    <col min="7" max="16384" width="9.140625" style="33"/>
  </cols>
  <sheetData>
    <row r="1" spans="1:6" ht="55.5" customHeight="1" x14ac:dyDescent="0.25">
      <c r="A1" s="238" t="s">
        <v>752</v>
      </c>
      <c r="B1" s="237"/>
      <c r="C1" s="386"/>
      <c r="D1" s="354" t="s">
        <v>1420</v>
      </c>
      <c r="E1" s="354"/>
      <c r="F1" s="354"/>
    </row>
    <row r="2" spans="1:6" ht="18" customHeight="1" x14ac:dyDescent="0.25">
      <c r="A2" s="165" t="s">
        <v>0</v>
      </c>
      <c r="B2" s="165" t="s">
        <v>1</v>
      </c>
      <c r="C2" s="387" t="s">
        <v>2</v>
      </c>
      <c r="D2" s="387" t="s">
        <v>133</v>
      </c>
      <c r="E2" s="165" t="s">
        <v>134</v>
      </c>
      <c r="F2" s="165" t="s">
        <v>135</v>
      </c>
    </row>
    <row r="3" spans="1:6" x14ac:dyDescent="0.25">
      <c r="A3" s="158">
        <v>1</v>
      </c>
      <c r="B3" s="158" t="s">
        <v>753</v>
      </c>
      <c r="C3" s="134" t="s">
        <v>754</v>
      </c>
      <c r="D3" s="297">
        <v>17.805</v>
      </c>
      <c r="E3" s="139">
        <v>185.7</v>
      </c>
      <c r="F3" s="139">
        <v>40</v>
      </c>
    </row>
    <row r="4" spans="1:6" x14ac:dyDescent="0.25">
      <c r="A4" s="158">
        <v>2</v>
      </c>
      <c r="B4" s="158" t="s">
        <v>753</v>
      </c>
      <c r="C4" s="134" t="s">
        <v>755</v>
      </c>
      <c r="D4" s="297">
        <v>0.40110000000000001</v>
      </c>
      <c r="E4" s="139" t="s">
        <v>756</v>
      </c>
      <c r="F4" s="139">
        <v>0.92</v>
      </c>
    </row>
    <row r="5" spans="1:6" ht="36" x14ac:dyDescent="0.25">
      <c r="A5" s="158">
        <v>3</v>
      </c>
      <c r="B5" s="158" t="s">
        <v>753</v>
      </c>
      <c r="C5" s="134" t="s">
        <v>757</v>
      </c>
      <c r="D5" s="297">
        <v>59.63</v>
      </c>
      <c r="E5" s="139">
        <v>100</v>
      </c>
      <c r="F5" s="139">
        <v>100</v>
      </c>
    </row>
    <row r="6" spans="1:6" x14ac:dyDescent="0.25">
      <c r="A6" s="158">
        <v>4</v>
      </c>
      <c r="B6" s="158" t="s">
        <v>758</v>
      </c>
      <c r="C6" s="134" t="s">
        <v>759</v>
      </c>
      <c r="D6" s="297">
        <v>4.7240000000000002</v>
      </c>
      <c r="E6" s="139">
        <v>4.7240000000000002</v>
      </c>
      <c r="F6" s="139">
        <v>4.7240000000000002</v>
      </c>
    </row>
    <row r="7" spans="1:6" ht="72" x14ac:dyDescent="0.25">
      <c r="A7" s="158">
        <v>5</v>
      </c>
      <c r="B7" s="158" t="s">
        <v>760</v>
      </c>
      <c r="C7" s="134" t="s">
        <v>761</v>
      </c>
      <c r="D7" s="297">
        <v>15.17</v>
      </c>
      <c r="E7" s="139">
        <v>15.17</v>
      </c>
      <c r="F7" s="139">
        <v>15.17</v>
      </c>
    </row>
    <row r="8" spans="1:6" ht="54" x14ac:dyDescent="0.25">
      <c r="A8" s="158">
        <v>6</v>
      </c>
      <c r="B8" s="158"/>
      <c r="C8" s="134" t="s">
        <v>762</v>
      </c>
      <c r="D8" s="297">
        <v>4.7</v>
      </c>
      <c r="E8" s="139">
        <v>4.2</v>
      </c>
      <c r="F8" s="139">
        <v>4.2</v>
      </c>
    </row>
    <row r="9" spans="1:6" ht="54" x14ac:dyDescent="0.25">
      <c r="A9" s="158">
        <v>7</v>
      </c>
      <c r="B9" s="158" t="s">
        <v>763</v>
      </c>
      <c r="C9" s="134" t="s">
        <v>764</v>
      </c>
      <c r="D9" s="297">
        <v>167.67</v>
      </c>
      <c r="E9" s="139">
        <v>0</v>
      </c>
      <c r="F9" s="139">
        <v>0</v>
      </c>
    </row>
    <row r="10" spans="1:6" ht="36" x14ac:dyDescent="0.25">
      <c r="A10" s="158">
        <v>8</v>
      </c>
      <c r="B10" s="158" t="s">
        <v>765</v>
      </c>
      <c r="C10" s="134" t="s">
        <v>766</v>
      </c>
      <c r="D10" s="297">
        <v>0.59</v>
      </c>
      <c r="E10" s="139">
        <v>2.12</v>
      </c>
      <c r="F10" s="139">
        <v>2.33</v>
      </c>
    </row>
    <row r="11" spans="1:6" ht="36" x14ac:dyDescent="0.25">
      <c r="A11" s="158">
        <v>9</v>
      </c>
      <c r="B11" s="158" t="s">
        <v>753</v>
      </c>
      <c r="C11" s="134" t="s">
        <v>767</v>
      </c>
      <c r="D11" s="297">
        <v>0.38</v>
      </c>
      <c r="E11" s="139">
        <v>10</v>
      </c>
      <c r="F11" s="139">
        <v>84.9</v>
      </c>
    </row>
    <row r="12" spans="1:6" ht="36" x14ac:dyDescent="0.25">
      <c r="A12" s="158">
        <v>10</v>
      </c>
      <c r="B12" s="158" t="s">
        <v>768</v>
      </c>
      <c r="C12" s="134" t="s">
        <v>769</v>
      </c>
      <c r="D12" s="297">
        <v>5.82</v>
      </c>
      <c r="E12" s="139" t="s">
        <v>770</v>
      </c>
      <c r="F12" s="139">
        <v>9.9600000000000009</v>
      </c>
    </row>
    <row r="13" spans="1:6" ht="36" x14ac:dyDescent="0.25">
      <c r="A13" s="158">
        <v>11</v>
      </c>
      <c r="B13" s="158" t="s">
        <v>768</v>
      </c>
      <c r="C13" s="134" t="s">
        <v>771</v>
      </c>
      <c r="D13" s="297">
        <v>10.94</v>
      </c>
      <c r="E13" s="139">
        <v>9</v>
      </c>
      <c r="F13" s="139">
        <v>9.9</v>
      </c>
    </row>
    <row r="14" spans="1:6" ht="108" x14ac:dyDescent="0.25">
      <c r="A14" s="158">
        <v>12</v>
      </c>
      <c r="B14" s="158" t="s">
        <v>772</v>
      </c>
      <c r="C14" s="134" t="s">
        <v>773</v>
      </c>
      <c r="D14" s="297">
        <v>60.33</v>
      </c>
      <c r="E14" s="139">
        <v>96.52000000000001</v>
      </c>
      <c r="F14" s="139">
        <v>56.269999999999996</v>
      </c>
    </row>
    <row r="15" spans="1:6" ht="72" x14ac:dyDescent="0.25">
      <c r="A15" s="158">
        <v>13</v>
      </c>
      <c r="B15" s="158" t="s">
        <v>758</v>
      </c>
      <c r="C15" s="134" t="s">
        <v>774</v>
      </c>
      <c r="D15" s="297">
        <v>1051.21</v>
      </c>
      <c r="E15" s="139">
        <v>1035.21</v>
      </c>
      <c r="F15" s="139">
        <v>1138.73</v>
      </c>
    </row>
    <row r="16" spans="1:6" ht="36" x14ac:dyDescent="0.25">
      <c r="A16" s="158">
        <v>14</v>
      </c>
      <c r="B16" s="158" t="s">
        <v>758</v>
      </c>
      <c r="C16" s="134" t="s">
        <v>775</v>
      </c>
      <c r="D16" s="297">
        <v>0.39</v>
      </c>
      <c r="E16" s="139"/>
      <c r="F16" s="139"/>
    </row>
    <row r="17" spans="1:6" ht="36" x14ac:dyDescent="0.25">
      <c r="A17" s="90">
        <v>15</v>
      </c>
      <c r="B17" s="89" t="s">
        <v>776</v>
      </c>
      <c r="C17" s="205" t="s">
        <v>777</v>
      </c>
      <c r="D17" s="297">
        <v>0.05</v>
      </c>
      <c r="E17" s="139">
        <v>0.05</v>
      </c>
      <c r="F17" s="139">
        <v>0.05</v>
      </c>
    </row>
    <row r="18" spans="1:6" x14ac:dyDescent="0.25">
      <c r="A18" s="90">
        <v>16</v>
      </c>
      <c r="B18" s="89" t="s">
        <v>776</v>
      </c>
      <c r="C18" s="205" t="s">
        <v>778</v>
      </c>
      <c r="D18" s="297">
        <v>2.4799999999999999E-2</v>
      </c>
      <c r="E18" s="139">
        <v>214000</v>
      </c>
      <c r="F18" s="139">
        <v>0.222</v>
      </c>
    </row>
    <row r="19" spans="1:6" ht="36" x14ac:dyDescent="0.25">
      <c r="A19" s="90">
        <v>17</v>
      </c>
      <c r="B19" s="89" t="s">
        <v>776</v>
      </c>
      <c r="C19" s="205" t="s">
        <v>777</v>
      </c>
      <c r="D19" s="297">
        <v>0.05</v>
      </c>
      <c r="E19" s="139">
        <v>0.05</v>
      </c>
      <c r="F19" s="139">
        <v>0.05</v>
      </c>
    </row>
    <row r="20" spans="1:6" ht="36" x14ac:dyDescent="0.25">
      <c r="A20" s="158">
        <v>18</v>
      </c>
      <c r="B20" s="158" t="s">
        <v>779</v>
      </c>
      <c r="C20" s="134" t="s">
        <v>780</v>
      </c>
      <c r="D20" s="297">
        <v>7.6109999999999997E-3</v>
      </c>
      <c r="E20" s="139">
        <v>0.01</v>
      </c>
      <c r="F20" s="139">
        <v>1.0999999999999999E-2</v>
      </c>
    </row>
    <row r="21" spans="1:6" x14ac:dyDescent="0.25">
      <c r="A21" s="89">
        <v>19</v>
      </c>
      <c r="B21" s="89" t="s">
        <v>781</v>
      </c>
      <c r="C21" s="205" t="s">
        <v>782</v>
      </c>
      <c r="D21" s="297">
        <v>2.5000000000000001E-3</v>
      </c>
      <c r="E21" s="139">
        <v>2.5000000000000001E-3</v>
      </c>
      <c r="F21" s="139">
        <v>2.5000000000000001E-3</v>
      </c>
    </row>
    <row r="22" spans="1:6" x14ac:dyDescent="0.25">
      <c r="A22" s="89">
        <v>20</v>
      </c>
      <c r="B22" s="89" t="s">
        <v>781</v>
      </c>
      <c r="C22" s="205" t="s">
        <v>783</v>
      </c>
      <c r="D22" s="297">
        <v>1.2099999999999999E-3</v>
      </c>
      <c r="E22" s="139">
        <v>3.0000000000000001E-3</v>
      </c>
      <c r="F22" s="139">
        <v>3.0000000000000001E-3</v>
      </c>
    </row>
    <row r="23" spans="1:6" x14ac:dyDescent="0.25">
      <c r="A23" s="89">
        <v>21</v>
      </c>
      <c r="B23" s="89" t="s">
        <v>781</v>
      </c>
      <c r="C23" s="205" t="s">
        <v>784</v>
      </c>
      <c r="D23" s="297">
        <v>4.125E-4</v>
      </c>
      <c r="E23" s="139">
        <v>1E-3</v>
      </c>
      <c r="F23" s="139">
        <v>1E-3</v>
      </c>
    </row>
    <row r="24" spans="1:6" ht="54" x14ac:dyDescent="0.25">
      <c r="A24" s="89">
        <v>22</v>
      </c>
      <c r="B24" s="89" t="s">
        <v>785</v>
      </c>
      <c r="C24" s="205"/>
      <c r="D24" s="297">
        <v>0</v>
      </c>
      <c r="E24" s="139">
        <v>0</v>
      </c>
      <c r="F24" s="139">
        <v>0</v>
      </c>
    </row>
    <row r="25" spans="1:6" x14ac:dyDescent="0.25">
      <c r="A25" s="90">
        <v>23</v>
      </c>
      <c r="B25" s="89" t="s">
        <v>776</v>
      </c>
      <c r="C25" s="205" t="s">
        <v>786</v>
      </c>
      <c r="D25" s="297">
        <v>1.1620000000000001E-3</v>
      </c>
      <c r="E25" s="139">
        <v>1.1620000000000001E-3</v>
      </c>
      <c r="F25" s="139">
        <v>1.1620000000000001E-3</v>
      </c>
    </row>
    <row r="26" spans="1:6" ht="36" x14ac:dyDescent="0.25">
      <c r="A26" s="158">
        <v>24</v>
      </c>
      <c r="B26" s="158" t="s">
        <v>758</v>
      </c>
      <c r="C26" s="134" t="s">
        <v>787</v>
      </c>
      <c r="D26" s="297">
        <v>0.06</v>
      </c>
      <c r="E26" s="139">
        <v>0.17</v>
      </c>
      <c r="F26" s="139">
        <v>0.17</v>
      </c>
    </row>
    <row r="27" spans="1:6" ht="54" x14ac:dyDescent="0.25">
      <c r="A27" s="158">
        <v>25</v>
      </c>
      <c r="B27" s="158" t="s">
        <v>788</v>
      </c>
      <c r="C27" s="134" t="s">
        <v>789</v>
      </c>
      <c r="D27" s="297">
        <v>0.11</v>
      </c>
      <c r="E27" s="139">
        <v>0.45</v>
      </c>
      <c r="F27" s="139">
        <v>0.45</v>
      </c>
    </row>
    <row r="28" spans="1:6" x14ac:dyDescent="0.25">
      <c r="A28" s="158">
        <v>26</v>
      </c>
      <c r="B28" s="158" t="s">
        <v>790</v>
      </c>
      <c r="C28" s="134" t="s">
        <v>670</v>
      </c>
      <c r="D28" s="297">
        <v>2.7</v>
      </c>
      <c r="E28" s="139">
        <v>6.5</v>
      </c>
      <c r="F28" s="139">
        <v>7.15</v>
      </c>
    </row>
    <row r="29" spans="1:6" x14ac:dyDescent="0.25">
      <c r="A29" s="158">
        <v>27</v>
      </c>
      <c r="B29" s="158" t="s">
        <v>791</v>
      </c>
      <c r="C29" s="134"/>
      <c r="D29" s="297"/>
      <c r="E29" s="139"/>
      <c r="F29" s="139"/>
    </row>
    <row r="30" spans="1:6" ht="54" x14ac:dyDescent="0.25">
      <c r="A30" s="158">
        <v>28</v>
      </c>
      <c r="B30" s="158" t="s">
        <v>792</v>
      </c>
      <c r="C30" s="134" t="s">
        <v>793</v>
      </c>
      <c r="D30" s="297"/>
      <c r="E30" s="139"/>
      <c r="F30" s="139">
        <v>200</v>
      </c>
    </row>
    <row r="31" spans="1:6" x14ac:dyDescent="0.25">
      <c r="A31" s="158">
        <v>29</v>
      </c>
      <c r="B31" s="158" t="s">
        <v>794</v>
      </c>
      <c r="C31" s="134" t="s">
        <v>6</v>
      </c>
      <c r="D31" s="297"/>
      <c r="E31" s="139"/>
      <c r="F31" s="139">
        <v>200</v>
      </c>
    </row>
    <row r="32" spans="1:6" ht="36" x14ac:dyDescent="0.25">
      <c r="A32" s="158">
        <v>30</v>
      </c>
      <c r="B32" s="158" t="s">
        <v>795</v>
      </c>
      <c r="C32" s="134"/>
      <c r="D32" s="297"/>
      <c r="E32" s="139"/>
      <c r="F32" s="139">
        <v>3780.34</v>
      </c>
    </row>
    <row r="33" spans="1:6" x14ac:dyDescent="0.25">
      <c r="A33" s="158">
        <v>31</v>
      </c>
      <c r="B33" s="158" t="s">
        <v>796</v>
      </c>
      <c r="C33" s="134"/>
      <c r="D33" s="297"/>
      <c r="E33" s="139"/>
      <c r="F33" s="139">
        <v>344</v>
      </c>
    </row>
    <row r="34" spans="1:6" x14ac:dyDescent="0.25">
      <c r="A34" s="45">
        <v>32</v>
      </c>
      <c r="B34" s="158" t="s">
        <v>797</v>
      </c>
      <c r="C34" s="134" t="s">
        <v>798</v>
      </c>
      <c r="D34" s="297" t="s">
        <v>6</v>
      </c>
      <c r="E34" s="139" t="s">
        <v>6</v>
      </c>
      <c r="F34" s="139" t="s">
        <v>6</v>
      </c>
    </row>
    <row r="35" spans="1:6" x14ac:dyDescent="0.25">
      <c r="A35" s="45">
        <v>33</v>
      </c>
      <c r="B35" s="45" t="s">
        <v>799</v>
      </c>
      <c r="C35" s="388"/>
      <c r="D35" s="297"/>
      <c r="E35" s="139"/>
      <c r="F35" s="139"/>
    </row>
    <row r="36" spans="1:6" ht="36" x14ac:dyDescent="0.25">
      <c r="A36" s="158">
        <v>34</v>
      </c>
      <c r="B36" s="158"/>
      <c r="C36" s="134" t="s">
        <v>800</v>
      </c>
      <c r="D36" s="297">
        <v>4800</v>
      </c>
      <c r="E36" s="139">
        <v>2400</v>
      </c>
      <c r="F36" s="139">
        <v>0</v>
      </c>
    </row>
    <row r="37" spans="1:6" x14ac:dyDescent="0.25">
      <c r="A37" s="158">
        <v>35</v>
      </c>
      <c r="B37" s="158"/>
      <c r="C37" s="134" t="s">
        <v>801</v>
      </c>
      <c r="D37" s="297"/>
      <c r="E37" s="139">
        <v>0</v>
      </c>
      <c r="F37" s="139">
        <v>6000</v>
      </c>
    </row>
    <row r="38" spans="1:6" x14ac:dyDescent="0.25">
      <c r="A38" s="158">
        <v>36</v>
      </c>
      <c r="B38" s="158"/>
      <c r="C38" s="134" t="s">
        <v>802</v>
      </c>
      <c r="D38" s="297">
        <v>2500</v>
      </c>
      <c r="E38" s="139">
        <v>5000</v>
      </c>
      <c r="F38" s="139">
        <v>5000</v>
      </c>
    </row>
    <row r="39" spans="1:6" ht="36" x14ac:dyDescent="0.25">
      <c r="A39" s="158">
        <v>37</v>
      </c>
      <c r="B39" s="158"/>
      <c r="C39" s="134" t="s">
        <v>803</v>
      </c>
      <c r="D39" s="297">
        <v>0</v>
      </c>
      <c r="E39" s="139">
        <v>0</v>
      </c>
      <c r="F39" s="139">
        <v>300</v>
      </c>
    </row>
    <row r="40" spans="1:6" ht="36" x14ac:dyDescent="0.25">
      <c r="A40" s="158">
        <v>38</v>
      </c>
      <c r="B40" s="158"/>
      <c r="C40" s="134" t="s">
        <v>804</v>
      </c>
      <c r="D40" s="297">
        <v>300</v>
      </c>
      <c r="E40" s="139">
        <v>600</v>
      </c>
      <c r="F40" s="139">
        <v>600</v>
      </c>
    </row>
    <row r="41" spans="1:6" x14ac:dyDescent="0.25">
      <c r="A41" s="158">
        <v>39</v>
      </c>
      <c r="B41" s="158" t="s">
        <v>805</v>
      </c>
      <c r="C41" s="134"/>
      <c r="D41" s="297"/>
      <c r="E41" s="139"/>
      <c r="F41" s="139"/>
    </row>
    <row r="42" spans="1:6" x14ac:dyDescent="0.25">
      <c r="A42" s="158">
        <v>40</v>
      </c>
      <c r="B42" s="158" t="s">
        <v>806</v>
      </c>
      <c r="C42" s="134" t="s">
        <v>704</v>
      </c>
      <c r="D42" s="297"/>
      <c r="E42" s="139"/>
      <c r="F42" s="139"/>
    </row>
    <row r="43" spans="1:6" ht="36" x14ac:dyDescent="0.25">
      <c r="A43" s="158">
        <v>41</v>
      </c>
      <c r="B43" s="158" t="s">
        <v>807</v>
      </c>
      <c r="C43" s="134"/>
      <c r="D43" s="297">
        <v>0</v>
      </c>
      <c r="E43" s="139">
        <v>30000</v>
      </c>
      <c r="F43" s="139">
        <v>30000</v>
      </c>
    </row>
    <row r="44" spans="1:6" ht="36" x14ac:dyDescent="0.25">
      <c r="A44" s="158">
        <v>42</v>
      </c>
      <c r="B44" s="158" t="s">
        <v>808</v>
      </c>
      <c r="C44" s="134" t="s">
        <v>809</v>
      </c>
      <c r="D44" s="297">
        <v>811.12</v>
      </c>
      <c r="E44" s="139"/>
      <c r="F44" s="139"/>
    </row>
    <row r="45" spans="1:6" x14ac:dyDescent="0.25">
      <c r="A45" s="90">
        <v>43</v>
      </c>
      <c r="B45" s="89" t="s">
        <v>810</v>
      </c>
      <c r="C45" s="205" t="s">
        <v>811</v>
      </c>
      <c r="D45" s="297">
        <v>401.35</v>
      </c>
      <c r="E45" s="139">
        <v>441.49</v>
      </c>
      <c r="F45" s="139">
        <v>485.63400000000001</v>
      </c>
    </row>
    <row r="46" spans="1:6" x14ac:dyDescent="0.25">
      <c r="A46" s="90">
        <v>44</v>
      </c>
      <c r="B46" s="89" t="s">
        <v>810</v>
      </c>
      <c r="C46" s="205" t="s">
        <v>812</v>
      </c>
      <c r="D46" s="297">
        <v>3336.92</v>
      </c>
      <c r="E46" s="139">
        <v>3670.61</v>
      </c>
      <c r="F46" s="139">
        <v>4037.67</v>
      </c>
    </row>
    <row r="47" spans="1:6" x14ac:dyDescent="0.25">
      <c r="A47" s="90">
        <v>45</v>
      </c>
      <c r="B47" s="89" t="s">
        <v>810</v>
      </c>
      <c r="C47" s="205" t="s">
        <v>813</v>
      </c>
      <c r="D47" s="297">
        <v>17189.810000000001</v>
      </c>
      <c r="E47" s="139">
        <v>18900</v>
      </c>
      <c r="F47" s="139">
        <v>22000</v>
      </c>
    </row>
    <row r="48" spans="1:6" x14ac:dyDescent="0.25">
      <c r="A48" s="89">
        <v>46</v>
      </c>
      <c r="B48" s="89" t="s">
        <v>814</v>
      </c>
      <c r="C48" s="205" t="s">
        <v>815</v>
      </c>
      <c r="D48" s="297">
        <v>10241.530000000001</v>
      </c>
      <c r="E48" s="139">
        <v>10642.5</v>
      </c>
      <c r="F48" s="139">
        <v>11475</v>
      </c>
    </row>
    <row r="49" spans="1:6" x14ac:dyDescent="0.25">
      <c r="A49" s="90">
        <v>47</v>
      </c>
      <c r="B49" s="89" t="s">
        <v>814</v>
      </c>
      <c r="C49" s="205" t="s">
        <v>816</v>
      </c>
      <c r="D49" s="297">
        <v>1664</v>
      </c>
      <c r="E49" s="139">
        <v>2178</v>
      </c>
      <c r="F49" s="139">
        <v>2395.8000000000002</v>
      </c>
    </row>
    <row r="50" spans="1:6" x14ac:dyDescent="0.25">
      <c r="A50" s="89">
        <v>48</v>
      </c>
      <c r="B50" s="89" t="s">
        <v>814</v>
      </c>
      <c r="C50" s="205" t="s">
        <v>817</v>
      </c>
      <c r="D50" s="297">
        <v>176130</v>
      </c>
      <c r="E50" s="139">
        <v>241000</v>
      </c>
      <c r="F50" s="139">
        <v>271000</v>
      </c>
    </row>
    <row r="51" spans="1:6" x14ac:dyDescent="0.25">
      <c r="A51" s="90">
        <v>49</v>
      </c>
      <c r="B51" s="89" t="s">
        <v>814</v>
      </c>
      <c r="C51" s="205" t="s">
        <v>818</v>
      </c>
      <c r="D51" s="297">
        <v>66630.27</v>
      </c>
      <c r="E51" s="139">
        <v>75000</v>
      </c>
      <c r="F51" s="139">
        <v>92697</v>
      </c>
    </row>
    <row r="52" spans="1:6" x14ac:dyDescent="0.25">
      <c r="A52" s="158">
        <v>50</v>
      </c>
      <c r="B52" s="158" t="s">
        <v>753</v>
      </c>
      <c r="C52" s="134" t="s">
        <v>819</v>
      </c>
      <c r="D52" s="297">
        <v>671.27</v>
      </c>
      <c r="E52" s="139"/>
      <c r="F52" s="139"/>
    </row>
    <row r="53" spans="1:6" x14ac:dyDescent="0.25">
      <c r="A53" s="45">
        <v>51</v>
      </c>
      <c r="B53" s="45"/>
      <c r="C53" s="388"/>
      <c r="D53" s="297"/>
      <c r="E53" s="139"/>
      <c r="F53" s="139"/>
    </row>
    <row r="54" spans="1:6" x14ac:dyDescent="0.25">
      <c r="A54" s="158">
        <v>52</v>
      </c>
      <c r="B54" s="158"/>
      <c r="C54" s="134" t="s">
        <v>820</v>
      </c>
      <c r="D54" s="297"/>
      <c r="E54" s="139">
        <v>1.62</v>
      </c>
      <c r="F54" s="139">
        <v>2.82</v>
      </c>
    </row>
    <row r="55" spans="1:6" ht="36" x14ac:dyDescent="0.25">
      <c r="A55" s="158">
        <v>53</v>
      </c>
      <c r="B55" s="158" t="s">
        <v>821</v>
      </c>
      <c r="C55" s="134" t="s">
        <v>822</v>
      </c>
      <c r="D55" s="297"/>
      <c r="E55" s="139"/>
      <c r="F55" s="139"/>
    </row>
    <row r="56" spans="1:6" ht="36" x14ac:dyDescent="0.25">
      <c r="A56" s="158">
        <v>54</v>
      </c>
      <c r="B56" s="158" t="s">
        <v>823</v>
      </c>
      <c r="C56" s="134"/>
      <c r="D56" s="297"/>
      <c r="E56" s="139"/>
      <c r="F56" s="139"/>
    </row>
    <row r="57" spans="1:6" ht="36" x14ac:dyDescent="0.25">
      <c r="A57" s="158">
        <v>55</v>
      </c>
      <c r="B57" s="158" t="s">
        <v>824</v>
      </c>
      <c r="C57" s="134"/>
      <c r="D57" s="297"/>
      <c r="E57" s="139"/>
      <c r="F57" s="139"/>
    </row>
    <row r="58" spans="1:6" ht="36" x14ac:dyDescent="0.25">
      <c r="A58" s="158">
        <v>56</v>
      </c>
      <c r="B58" s="158" t="s">
        <v>4</v>
      </c>
      <c r="C58" s="134" t="s">
        <v>5</v>
      </c>
      <c r="D58" s="297">
        <v>5250</v>
      </c>
      <c r="E58" s="139">
        <v>5774.8680000000004</v>
      </c>
      <c r="F58" s="139">
        <v>6655.6812</v>
      </c>
    </row>
    <row r="59" spans="1:6" ht="36" x14ac:dyDescent="0.25">
      <c r="A59" s="158">
        <v>57</v>
      </c>
      <c r="B59" s="158" t="s">
        <v>4</v>
      </c>
      <c r="C59" s="134" t="s">
        <v>826</v>
      </c>
      <c r="D59" s="297"/>
      <c r="E59" s="139"/>
      <c r="F59" s="139"/>
    </row>
    <row r="60" spans="1:6" ht="36" x14ac:dyDescent="0.25">
      <c r="A60" s="158">
        <v>58</v>
      </c>
      <c r="B60" s="158" t="s">
        <v>10</v>
      </c>
      <c r="C60" s="134" t="s">
        <v>112</v>
      </c>
      <c r="D60" s="297">
        <v>60</v>
      </c>
      <c r="E60" s="139">
        <v>67.5</v>
      </c>
      <c r="F60" s="139">
        <v>37.500000000000007</v>
      </c>
    </row>
    <row r="61" spans="1:6" ht="36" x14ac:dyDescent="0.25">
      <c r="A61" s="158">
        <v>59</v>
      </c>
      <c r="B61" s="158" t="s">
        <v>10</v>
      </c>
      <c r="C61" s="134" t="s">
        <v>827</v>
      </c>
      <c r="D61" s="297">
        <v>110.00000000000001</v>
      </c>
      <c r="E61" s="139">
        <v>190</v>
      </c>
      <c r="F61" s="139">
        <v>250.00000000000006</v>
      </c>
    </row>
    <row r="62" spans="1:6" ht="36" x14ac:dyDescent="0.25">
      <c r="A62" s="158">
        <v>60</v>
      </c>
      <c r="B62" s="158" t="s">
        <v>13</v>
      </c>
      <c r="C62" s="134" t="s">
        <v>14</v>
      </c>
      <c r="D62" s="297">
        <v>12118.080000000002</v>
      </c>
      <c r="E62" s="139">
        <v>2832.9599999999991</v>
      </c>
      <c r="F62" s="139">
        <v>0</v>
      </c>
    </row>
    <row r="63" spans="1:6" ht="54" x14ac:dyDescent="0.25">
      <c r="A63" s="158">
        <v>61</v>
      </c>
      <c r="B63" s="158" t="s">
        <v>828</v>
      </c>
      <c r="C63" s="134" t="s">
        <v>829</v>
      </c>
      <c r="D63" s="297"/>
      <c r="E63" s="139"/>
      <c r="F63" s="139"/>
    </row>
    <row r="64" spans="1:6" ht="54" x14ac:dyDescent="0.25">
      <c r="A64" s="158">
        <v>62</v>
      </c>
      <c r="B64" s="158" t="s">
        <v>828</v>
      </c>
      <c r="C64" s="134" t="s">
        <v>830</v>
      </c>
      <c r="D64" s="297"/>
      <c r="E64" s="139"/>
      <c r="F64" s="139"/>
    </row>
    <row r="65" spans="1:6" x14ac:dyDescent="0.25">
      <c r="A65" s="158">
        <v>63</v>
      </c>
      <c r="B65" s="158" t="s">
        <v>17</v>
      </c>
      <c r="C65" s="134" t="s">
        <v>18</v>
      </c>
      <c r="D65" s="297"/>
      <c r="E65" s="139"/>
      <c r="F65" s="139"/>
    </row>
    <row r="66" spans="1:6" ht="36" x14ac:dyDescent="0.25">
      <c r="A66" s="158">
        <v>64</v>
      </c>
      <c r="B66" s="158" t="s">
        <v>831</v>
      </c>
      <c r="C66" s="134" t="s">
        <v>832</v>
      </c>
      <c r="D66" s="297"/>
      <c r="E66" s="139"/>
      <c r="F66" s="139"/>
    </row>
    <row r="67" spans="1:6" ht="54" x14ac:dyDescent="0.25">
      <c r="A67" s="45">
        <v>65</v>
      </c>
      <c r="B67" s="158" t="s">
        <v>833</v>
      </c>
      <c r="C67" s="134" t="s">
        <v>834</v>
      </c>
      <c r="D67" s="297">
        <v>4.5</v>
      </c>
      <c r="E67" s="139">
        <v>2.25</v>
      </c>
      <c r="F67" s="139">
        <v>2.25</v>
      </c>
    </row>
    <row r="68" spans="1:6" x14ac:dyDescent="0.25">
      <c r="A68" s="45">
        <v>66</v>
      </c>
      <c r="B68" s="158" t="s">
        <v>835</v>
      </c>
      <c r="C68" s="134" t="s">
        <v>836</v>
      </c>
      <c r="D68" s="297">
        <v>4.5</v>
      </c>
      <c r="E68" s="139">
        <v>4.5</v>
      </c>
      <c r="F68" s="139">
        <v>4.5</v>
      </c>
    </row>
    <row r="69" spans="1:6" x14ac:dyDescent="0.25">
      <c r="A69" s="45">
        <v>67</v>
      </c>
      <c r="B69" s="158" t="s">
        <v>837</v>
      </c>
      <c r="C69" s="134"/>
      <c r="D69" s="297">
        <v>14.75</v>
      </c>
      <c r="E69" s="139">
        <v>16.23</v>
      </c>
      <c r="F69" s="139">
        <v>17.850000000000001</v>
      </c>
    </row>
    <row r="70" spans="1:6" ht="36" x14ac:dyDescent="0.25">
      <c r="A70" s="45">
        <v>68</v>
      </c>
      <c r="B70" s="158"/>
      <c r="C70" s="134" t="s">
        <v>838</v>
      </c>
      <c r="D70" s="297">
        <v>1.51</v>
      </c>
      <c r="E70" s="139">
        <v>169</v>
      </c>
      <c r="F70" s="139">
        <v>1.87</v>
      </c>
    </row>
    <row r="71" spans="1:6" ht="36" x14ac:dyDescent="0.25">
      <c r="A71" s="45">
        <v>69</v>
      </c>
      <c r="B71" s="158"/>
      <c r="C71" s="134" t="s">
        <v>839</v>
      </c>
      <c r="D71" s="297">
        <v>0.01</v>
      </c>
      <c r="E71" s="139">
        <v>20</v>
      </c>
      <c r="F71" s="139">
        <v>7118</v>
      </c>
    </row>
    <row r="72" spans="1:6" x14ac:dyDescent="0.25">
      <c r="A72" s="45">
        <v>70</v>
      </c>
      <c r="B72" s="158"/>
      <c r="C72" s="134" t="s">
        <v>840</v>
      </c>
      <c r="D72" s="297">
        <v>404.08</v>
      </c>
      <c r="E72" s="139">
        <v>404.08</v>
      </c>
      <c r="F72" s="139">
        <v>444.48</v>
      </c>
    </row>
    <row r="73" spans="1:6" ht="36" x14ac:dyDescent="0.25">
      <c r="A73" s="45">
        <v>71</v>
      </c>
      <c r="B73" s="158"/>
      <c r="C73" s="134" t="s">
        <v>841</v>
      </c>
      <c r="D73" s="297">
        <v>40</v>
      </c>
      <c r="E73" s="139">
        <v>40</v>
      </c>
      <c r="F73" s="139">
        <v>250</v>
      </c>
    </row>
    <row r="74" spans="1:6" x14ac:dyDescent="0.25">
      <c r="A74" s="45">
        <v>72</v>
      </c>
      <c r="B74" s="158"/>
      <c r="C74" s="134" t="s">
        <v>842</v>
      </c>
      <c r="D74" s="297">
        <v>5.5</v>
      </c>
      <c r="E74" s="139">
        <v>10</v>
      </c>
      <c r="F74" s="139">
        <v>12</v>
      </c>
    </row>
    <row r="75" spans="1:6" ht="36" x14ac:dyDescent="0.25">
      <c r="A75" s="45">
        <v>73</v>
      </c>
      <c r="B75" s="158"/>
      <c r="C75" s="134" t="s">
        <v>843</v>
      </c>
      <c r="D75" s="297"/>
      <c r="E75" s="139"/>
      <c r="F75" s="139"/>
    </row>
    <row r="76" spans="1:6" x14ac:dyDescent="0.25">
      <c r="A76" s="45">
        <v>74</v>
      </c>
      <c r="B76" s="158"/>
      <c r="C76" s="134" t="s">
        <v>844</v>
      </c>
      <c r="D76" s="297">
        <v>16.899999999999999</v>
      </c>
      <c r="E76" s="139">
        <v>25</v>
      </c>
      <c r="F76" s="139">
        <v>31.25</v>
      </c>
    </row>
    <row r="77" spans="1:6" ht="36" x14ac:dyDescent="0.25">
      <c r="A77" s="45">
        <v>75</v>
      </c>
      <c r="B77" s="158"/>
      <c r="C77" s="134" t="s">
        <v>845</v>
      </c>
      <c r="D77" s="297">
        <v>0</v>
      </c>
      <c r="E77" s="139">
        <v>200</v>
      </c>
      <c r="F77" s="139">
        <v>400</v>
      </c>
    </row>
    <row r="78" spans="1:6" ht="36" x14ac:dyDescent="0.25">
      <c r="A78" s="158">
        <v>76</v>
      </c>
      <c r="B78" s="158"/>
      <c r="C78" s="134" t="s">
        <v>846</v>
      </c>
      <c r="D78" s="297">
        <v>0</v>
      </c>
      <c r="E78" s="139">
        <v>10</v>
      </c>
      <c r="F78" s="139">
        <v>20</v>
      </c>
    </row>
    <row r="79" spans="1:6" x14ac:dyDescent="0.25">
      <c r="A79" s="158">
        <v>77</v>
      </c>
      <c r="B79" s="158"/>
      <c r="C79" s="134" t="s">
        <v>847</v>
      </c>
      <c r="D79" s="297">
        <v>2276</v>
      </c>
      <c r="E79" s="139">
        <v>436</v>
      </c>
      <c r="F79" s="139">
        <v>460</v>
      </c>
    </row>
    <row r="80" spans="1:6" x14ac:dyDescent="0.25">
      <c r="A80" s="158">
        <v>78</v>
      </c>
      <c r="B80" s="158"/>
      <c r="C80" s="134" t="s">
        <v>848</v>
      </c>
      <c r="D80" s="297"/>
      <c r="E80" s="139">
        <v>194</v>
      </c>
      <c r="F80" s="139">
        <v>194</v>
      </c>
    </row>
    <row r="81" spans="1:6" x14ac:dyDescent="0.25">
      <c r="A81" s="158">
        <v>79</v>
      </c>
      <c r="B81" s="158"/>
      <c r="C81" s="134" t="s">
        <v>849</v>
      </c>
      <c r="D81" s="297"/>
      <c r="E81" s="139">
        <v>18720</v>
      </c>
      <c r="F81" s="139">
        <v>18720</v>
      </c>
    </row>
    <row r="82" spans="1:6" ht="36" x14ac:dyDescent="0.25">
      <c r="A82" s="158">
        <v>80</v>
      </c>
      <c r="B82" s="158" t="s">
        <v>850</v>
      </c>
      <c r="C82" s="134" t="s">
        <v>851</v>
      </c>
      <c r="D82" s="297">
        <v>55000</v>
      </c>
      <c r="E82" s="139">
        <v>60500</v>
      </c>
      <c r="F82" s="139">
        <v>66600</v>
      </c>
    </row>
    <row r="83" spans="1:6" x14ac:dyDescent="0.25">
      <c r="A83" s="91">
        <v>81</v>
      </c>
      <c r="B83" s="91"/>
      <c r="C83" s="389"/>
      <c r="D83" s="297">
        <v>361384.86779550009</v>
      </c>
      <c r="E83" s="139">
        <v>694920.48966199986</v>
      </c>
      <c r="F83" s="139">
        <v>553212.85986199998</v>
      </c>
    </row>
    <row r="84" spans="1:6" ht="54" x14ac:dyDescent="0.25">
      <c r="A84" s="356">
        <v>82</v>
      </c>
      <c r="B84" s="356" t="s">
        <v>852</v>
      </c>
      <c r="C84" s="390"/>
      <c r="D84" s="277" t="s">
        <v>854</v>
      </c>
      <c r="E84" s="149" t="s">
        <v>855</v>
      </c>
      <c r="F84" s="149"/>
    </row>
    <row r="85" spans="1:6" x14ac:dyDescent="0.25">
      <c r="A85" s="356"/>
      <c r="B85" s="356"/>
      <c r="C85" s="390"/>
      <c r="D85" s="277" t="s">
        <v>856</v>
      </c>
      <c r="E85" s="149"/>
      <c r="F85" s="149"/>
    </row>
    <row r="86" spans="1:6" ht="54" x14ac:dyDescent="0.25">
      <c r="A86" s="356"/>
      <c r="B86" s="356"/>
      <c r="C86" s="390"/>
      <c r="D86" s="277"/>
      <c r="E86" s="149" t="s">
        <v>857</v>
      </c>
      <c r="F86" s="149"/>
    </row>
    <row r="87" spans="1:6" ht="54" x14ac:dyDescent="0.25">
      <c r="A87" s="356"/>
      <c r="B87" s="356"/>
      <c r="C87" s="390"/>
      <c r="D87" s="277" t="s">
        <v>858</v>
      </c>
      <c r="E87" s="149" t="s">
        <v>859</v>
      </c>
      <c r="F87" s="149"/>
    </row>
    <row r="88" spans="1:6" x14ac:dyDescent="0.25">
      <c r="A88" s="356"/>
      <c r="B88" s="356"/>
      <c r="C88" s="390"/>
      <c r="D88" s="277" t="s">
        <v>860</v>
      </c>
      <c r="E88" s="149"/>
      <c r="F88" s="149"/>
    </row>
    <row r="89" spans="1:6" ht="54" x14ac:dyDescent="0.25">
      <c r="A89" s="356"/>
      <c r="B89" s="356"/>
      <c r="C89" s="390"/>
      <c r="D89" s="277" t="s">
        <v>861</v>
      </c>
      <c r="E89" s="149" t="s">
        <v>862</v>
      </c>
      <c r="F89" s="149"/>
    </row>
    <row r="90" spans="1:6" x14ac:dyDescent="0.25">
      <c r="A90" s="356"/>
      <c r="B90" s="356"/>
      <c r="C90" s="390"/>
      <c r="D90" s="277"/>
      <c r="E90" s="149"/>
      <c r="F90" s="149"/>
    </row>
    <row r="91" spans="1:6" ht="54" x14ac:dyDescent="0.25">
      <c r="A91" s="356"/>
      <c r="B91" s="356"/>
      <c r="C91" s="390"/>
      <c r="D91" s="277" t="s">
        <v>863</v>
      </c>
      <c r="E91" s="149"/>
      <c r="F91" s="149"/>
    </row>
    <row r="92" spans="1:6" x14ac:dyDescent="0.25">
      <c r="A92" s="356"/>
      <c r="B92" s="356"/>
      <c r="C92" s="390"/>
      <c r="D92" s="277"/>
      <c r="E92" s="149"/>
      <c r="F92" s="149"/>
    </row>
    <row r="93" spans="1:6" x14ac:dyDescent="0.25">
      <c r="A93" s="356"/>
      <c r="B93" s="356"/>
      <c r="C93" s="390"/>
      <c r="D93" s="297"/>
      <c r="E93" s="139"/>
      <c r="F93" s="139"/>
    </row>
    <row r="94" spans="1:6" ht="36" x14ac:dyDescent="0.25">
      <c r="A94" s="158">
        <v>83</v>
      </c>
      <c r="B94" s="158" t="s">
        <v>753</v>
      </c>
      <c r="C94" s="134" t="s">
        <v>864</v>
      </c>
      <c r="D94" s="297"/>
      <c r="E94" s="139"/>
      <c r="F94" s="139"/>
    </row>
    <row r="95" spans="1:6" ht="36" x14ac:dyDescent="0.25">
      <c r="A95" s="45">
        <v>84</v>
      </c>
      <c r="B95" s="355" t="s">
        <v>865</v>
      </c>
      <c r="C95" s="277" t="s">
        <v>866</v>
      </c>
      <c r="D95" s="297" t="s">
        <v>87</v>
      </c>
      <c r="E95" s="139"/>
      <c r="F95" s="139">
        <v>1.76</v>
      </c>
    </row>
    <row r="96" spans="1:6" ht="36" x14ac:dyDescent="0.25">
      <c r="A96" s="45">
        <v>95</v>
      </c>
      <c r="B96" s="355"/>
      <c r="C96" s="277" t="s">
        <v>867</v>
      </c>
      <c r="D96" s="297"/>
      <c r="E96" s="139"/>
      <c r="F96" s="139"/>
    </row>
    <row r="97" spans="1:6" ht="72" x14ac:dyDescent="0.25">
      <c r="A97" s="45">
        <v>86</v>
      </c>
      <c r="B97" s="355"/>
      <c r="C97" s="277" t="s">
        <v>868</v>
      </c>
      <c r="D97" s="297"/>
      <c r="E97" s="139">
        <v>11.3954</v>
      </c>
      <c r="F97" s="139"/>
    </row>
    <row r="98" spans="1:6" ht="54" x14ac:dyDescent="0.25">
      <c r="A98" s="45">
        <v>87</v>
      </c>
      <c r="B98" s="160" t="s">
        <v>869</v>
      </c>
      <c r="C98" s="277" t="s">
        <v>870</v>
      </c>
      <c r="D98" s="297"/>
      <c r="E98" s="139">
        <v>0.2</v>
      </c>
      <c r="F98" s="139">
        <v>0.2</v>
      </c>
    </row>
  </sheetData>
  <mergeCells count="5">
    <mergeCell ref="D1:F1"/>
    <mergeCell ref="B95:B97"/>
    <mergeCell ref="A84:A93"/>
    <mergeCell ref="B84:B93"/>
    <mergeCell ref="C84:C93"/>
  </mergeCells>
  <printOptions horizontalCentered="1" verticalCentered="1"/>
  <pageMargins left="0.70866141732283472" right="0.70866141732283472" top="0.51181102362204722" bottom="0.51181102362204722" header="0.31496062992125984" footer="0.31496062992125984"/>
  <pageSetup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85" zoomScaleSheetLayoutView="100" workbookViewId="0">
      <selection activeCell="D11" sqref="D11:F11"/>
    </sheetView>
  </sheetViews>
  <sheetFormatPr defaultRowHeight="18" x14ac:dyDescent="0.25"/>
  <cols>
    <col min="1" max="1" width="3.140625" style="33" bestFit="1" customWidth="1"/>
    <col min="2" max="2" width="27.140625" style="33" customWidth="1"/>
    <col min="3" max="3" width="30.7109375" style="46" customWidth="1"/>
    <col min="4" max="4" width="10.5703125" style="33" customWidth="1"/>
    <col min="5" max="5" width="10.28515625" style="33" bestFit="1" customWidth="1"/>
    <col min="6" max="6" width="11.140625" style="33" customWidth="1"/>
    <col min="7" max="16384" width="9.140625" style="33"/>
  </cols>
  <sheetData>
    <row r="1" spans="1:6" ht="42" customHeight="1" x14ac:dyDescent="0.25">
      <c r="A1" s="398" t="s">
        <v>871</v>
      </c>
      <c r="B1" s="396"/>
      <c r="C1" s="397" t="s">
        <v>872</v>
      </c>
      <c r="D1" s="397"/>
      <c r="E1" s="397"/>
      <c r="F1" s="397"/>
    </row>
    <row r="2" spans="1:6" x14ac:dyDescent="0.25">
      <c r="B2" s="23"/>
      <c r="F2" s="33" t="s">
        <v>873</v>
      </c>
    </row>
    <row r="3" spans="1:6" ht="18" customHeight="1" x14ac:dyDescent="0.25">
      <c r="A3" s="68" t="s">
        <v>874</v>
      </c>
      <c r="B3" s="278" t="s">
        <v>875</v>
      </c>
      <c r="C3" s="278" t="s">
        <v>876</v>
      </c>
      <c r="D3" s="167" t="s">
        <v>133</v>
      </c>
      <c r="E3" s="167" t="s">
        <v>134</v>
      </c>
      <c r="F3" s="167" t="s">
        <v>135</v>
      </c>
    </row>
    <row r="4" spans="1:6" ht="36" customHeight="1" x14ac:dyDescent="0.25">
      <c r="A4" s="358">
        <v>1</v>
      </c>
      <c r="B4" s="378" t="s">
        <v>877</v>
      </c>
      <c r="C4" s="166" t="s">
        <v>878</v>
      </c>
      <c r="D4" s="392">
        <v>250000</v>
      </c>
      <c r="E4" s="392">
        <v>275000</v>
      </c>
      <c r="F4" s="392">
        <v>300000</v>
      </c>
    </row>
    <row r="5" spans="1:6" x14ac:dyDescent="0.25">
      <c r="A5" s="358"/>
      <c r="B5" s="378"/>
      <c r="C5" s="166" t="s">
        <v>20</v>
      </c>
      <c r="D5" s="392"/>
      <c r="E5" s="392"/>
      <c r="F5" s="392"/>
    </row>
    <row r="6" spans="1:6" ht="36" x14ac:dyDescent="0.25">
      <c r="A6" s="358"/>
      <c r="B6" s="378"/>
      <c r="C6" s="166" t="s">
        <v>879</v>
      </c>
      <c r="D6" s="45">
        <v>20000</v>
      </c>
      <c r="E6" s="45">
        <v>40000</v>
      </c>
      <c r="F6" s="45">
        <v>40000</v>
      </c>
    </row>
    <row r="7" spans="1:6" ht="36" customHeight="1" x14ac:dyDescent="0.25">
      <c r="A7" s="360">
        <v>2</v>
      </c>
      <c r="B7" s="379" t="s">
        <v>19</v>
      </c>
      <c r="C7" s="166" t="s">
        <v>20</v>
      </c>
      <c r="D7" s="393">
        <v>1050000</v>
      </c>
      <c r="E7" s="393">
        <v>1600000</v>
      </c>
      <c r="F7" s="393">
        <v>1670000</v>
      </c>
    </row>
    <row r="8" spans="1:6" x14ac:dyDescent="0.25">
      <c r="A8" s="361"/>
      <c r="B8" s="399"/>
      <c r="C8" s="166" t="s">
        <v>880</v>
      </c>
      <c r="D8" s="394"/>
      <c r="E8" s="394"/>
      <c r="F8" s="394"/>
    </row>
    <row r="9" spans="1:6" x14ac:dyDescent="0.25">
      <c r="A9" s="360">
        <v>3</v>
      </c>
      <c r="B9" s="379" t="s">
        <v>25</v>
      </c>
      <c r="C9" s="166" t="s">
        <v>26</v>
      </c>
      <c r="D9" s="393">
        <v>1400000</v>
      </c>
      <c r="E9" s="393">
        <v>1700000</v>
      </c>
      <c r="F9" s="393">
        <v>1752000</v>
      </c>
    </row>
    <row r="10" spans="1:6" x14ac:dyDescent="0.25">
      <c r="A10" s="361"/>
      <c r="B10" s="399"/>
      <c r="C10" s="166" t="s">
        <v>881</v>
      </c>
      <c r="D10" s="394"/>
      <c r="E10" s="394"/>
      <c r="F10" s="394"/>
    </row>
    <row r="11" spans="1:6" x14ac:dyDescent="0.25">
      <c r="B11" s="85" t="s">
        <v>882</v>
      </c>
      <c r="C11" s="86" t="s">
        <v>883</v>
      </c>
      <c r="D11" s="395">
        <f>SUM(D4:D10)</f>
        <v>2720000</v>
      </c>
      <c r="E11" s="395">
        <f>SUM(E4:E10)</f>
        <v>3615000</v>
      </c>
      <c r="F11" s="395">
        <f>SUM(F4:F10)</f>
        <v>3762000</v>
      </c>
    </row>
    <row r="12" spans="1:6" x14ac:dyDescent="0.25">
      <c r="A12" s="23"/>
      <c r="B12" s="23"/>
      <c r="C12" s="159"/>
      <c r="D12" s="395"/>
      <c r="E12" s="395"/>
      <c r="F12" s="395"/>
    </row>
  </sheetData>
  <mergeCells count="16">
    <mergeCell ref="C1:F1"/>
    <mergeCell ref="A9:A10"/>
    <mergeCell ref="B9:B10"/>
    <mergeCell ref="D9:D10"/>
    <mergeCell ref="E9:E10"/>
    <mergeCell ref="F7:F8"/>
    <mergeCell ref="F9:F10"/>
    <mergeCell ref="A7:A8"/>
    <mergeCell ref="B7:B8"/>
    <mergeCell ref="D7:D8"/>
    <mergeCell ref="E7:E8"/>
    <mergeCell ref="F4:F5"/>
    <mergeCell ref="A4:A6"/>
    <mergeCell ref="B4:B6"/>
    <mergeCell ref="D4:D5"/>
    <mergeCell ref="E4:E5"/>
  </mergeCells>
  <printOptions horizontalCentered="1" verticalCentered="1"/>
  <pageMargins left="0.7" right="0.7" top="0.5" bottom="0.5" header="0.3" footer="0.3"/>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topLeftCell="A12" zoomScaleNormal="85" zoomScaleSheetLayoutView="100" workbookViewId="0">
      <selection activeCell="D25" sqref="D25:F25"/>
    </sheetView>
  </sheetViews>
  <sheetFormatPr defaultRowHeight="18" x14ac:dyDescent="0.25"/>
  <cols>
    <col min="1" max="1" width="5.85546875" style="288" customWidth="1"/>
    <col min="2" max="2" width="38.140625" style="75" customWidth="1"/>
    <col min="3" max="3" width="35.7109375" style="61" customWidth="1"/>
    <col min="4" max="4" width="10.5703125" style="33" customWidth="1"/>
    <col min="5" max="5" width="12.140625" style="33" customWidth="1"/>
    <col min="6" max="6" width="11.140625" style="33" customWidth="1"/>
    <col min="7" max="16384" width="9.140625" style="33"/>
  </cols>
  <sheetData>
    <row r="1" spans="1:6" ht="27" x14ac:dyDescent="0.35">
      <c r="A1" s="405" t="s">
        <v>884</v>
      </c>
      <c r="F1" s="254" t="s">
        <v>1432</v>
      </c>
    </row>
    <row r="2" spans="1:6" ht="18" customHeight="1" x14ac:dyDescent="0.25">
      <c r="A2" s="266" t="s">
        <v>874</v>
      </c>
      <c r="B2" s="278" t="s">
        <v>875</v>
      </c>
      <c r="C2" s="274" t="s">
        <v>876</v>
      </c>
      <c r="D2" s="262" t="s">
        <v>133</v>
      </c>
      <c r="E2" s="262" t="s">
        <v>134</v>
      </c>
      <c r="F2" s="262" t="s">
        <v>135</v>
      </c>
    </row>
    <row r="3" spans="1:6" s="65" customFormat="1" x14ac:dyDescent="0.25">
      <c r="A3" s="270"/>
      <c r="B3" s="66" t="s">
        <v>896</v>
      </c>
      <c r="C3" s="274" t="s">
        <v>889</v>
      </c>
      <c r="D3" s="9">
        <v>900</v>
      </c>
      <c r="E3" s="9">
        <v>1800</v>
      </c>
      <c r="F3" s="9">
        <v>1800</v>
      </c>
    </row>
    <row r="4" spans="1:6" s="65" customFormat="1" x14ac:dyDescent="0.25">
      <c r="A4" s="270"/>
      <c r="B4" s="9"/>
      <c r="C4" s="63"/>
      <c r="D4" s="25"/>
      <c r="E4" s="25"/>
      <c r="F4" s="25"/>
    </row>
    <row r="5" spans="1:6" s="65" customFormat="1" ht="126" x14ac:dyDescent="0.25">
      <c r="A5" s="270"/>
      <c r="B5" s="66" t="s">
        <v>896</v>
      </c>
      <c r="C5" s="268" t="s">
        <v>891</v>
      </c>
      <c r="D5" s="9" t="s">
        <v>892</v>
      </c>
      <c r="E5" s="25"/>
      <c r="F5" s="25"/>
    </row>
    <row r="6" spans="1:6" s="65" customFormat="1" x14ac:dyDescent="0.25">
      <c r="A6" s="270"/>
      <c r="B6" s="71"/>
      <c r="C6" s="63"/>
      <c r="D6" s="9"/>
      <c r="E6" s="25"/>
      <c r="F6" s="25"/>
    </row>
    <row r="7" spans="1:6" s="65" customFormat="1" x14ac:dyDescent="0.25">
      <c r="A7" s="270">
        <v>1</v>
      </c>
      <c r="B7" s="9" t="s">
        <v>893</v>
      </c>
      <c r="C7" s="63" t="s">
        <v>889</v>
      </c>
      <c r="D7" s="9">
        <v>1200</v>
      </c>
      <c r="E7" s="9">
        <v>2400</v>
      </c>
      <c r="F7" s="9">
        <v>2400</v>
      </c>
    </row>
    <row r="8" spans="1:6" s="65" customFormat="1" x14ac:dyDescent="0.25">
      <c r="A8" s="270">
        <v>2</v>
      </c>
      <c r="B8" s="9" t="s">
        <v>897</v>
      </c>
      <c r="C8" s="63" t="s">
        <v>889</v>
      </c>
      <c r="D8" s="9">
        <v>10</v>
      </c>
      <c r="E8" s="9">
        <v>30</v>
      </c>
      <c r="F8" s="9">
        <v>60</v>
      </c>
    </row>
    <row r="9" spans="1:6" s="65" customFormat="1" x14ac:dyDescent="0.25">
      <c r="A9" s="270">
        <v>3</v>
      </c>
      <c r="B9" s="9" t="s">
        <v>898</v>
      </c>
      <c r="C9" s="63" t="s">
        <v>889</v>
      </c>
      <c r="D9" s="9">
        <v>30</v>
      </c>
      <c r="E9" s="9">
        <v>30</v>
      </c>
      <c r="F9" s="9">
        <v>60</v>
      </c>
    </row>
    <row r="10" spans="1:6" s="65" customFormat="1" ht="36" x14ac:dyDescent="0.25">
      <c r="A10" s="270">
        <v>4</v>
      </c>
      <c r="B10" s="9" t="s">
        <v>899</v>
      </c>
      <c r="C10" s="63" t="s">
        <v>889</v>
      </c>
      <c r="D10" s="9">
        <v>30</v>
      </c>
      <c r="E10" s="9">
        <v>30</v>
      </c>
      <c r="F10" s="9">
        <v>60</v>
      </c>
    </row>
    <row r="11" spans="1:6" s="65" customFormat="1" x14ac:dyDescent="0.25">
      <c r="A11" s="270">
        <v>5</v>
      </c>
      <c r="B11" s="9" t="s">
        <v>900</v>
      </c>
      <c r="C11" s="63" t="s">
        <v>889</v>
      </c>
      <c r="D11" s="9">
        <v>30</v>
      </c>
      <c r="E11" s="9">
        <v>30</v>
      </c>
      <c r="F11" s="9">
        <v>60</v>
      </c>
    </row>
    <row r="12" spans="1:6" s="65" customFormat="1" x14ac:dyDescent="0.25">
      <c r="A12" s="270">
        <v>6</v>
      </c>
      <c r="B12" s="9" t="s">
        <v>901</v>
      </c>
      <c r="C12" s="63" t="s">
        <v>889</v>
      </c>
      <c r="D12" s="9">
        <v>30</v>
      </c>
      <c r="E12" s="9">
        <v>30</v>
      </c>
      <c r="F12" s="9">
        <v>60</v>
      </c>
    </row>
    <row r="13" spans="1:6" s="65" customFormat="1" x14ac:dyDescent="0.25">
      <c r="A13" s="270">
        <v>7</v>
      </c>
      <c r="B13" s="9" t="s">
        <v>902</v>
      </c>
      <c r="C13" s="63" t="s">
        <v>889</v>
      </c>
      <c r="D13" s="9">
        <v>60</v>
      </c>
      <c r="E13" s="9">
        <v>60</v>
      </c>
      <c r="F13" s="9">
        <v>120</v>
      </c>
    </row>
    <row r="14" spans="1:6" s="65" customFormat="1" x14ac:dyDescent="0.25">
      <c r="A14" s="270">
        <v>8</v>
      </c>
      <c r="B14" s="9" t="s">
        <v>903</v>
      </c>
      <c r="C14" s="63" t="s">
        <v>889</v>
      </c>
      <c r="D14" s="9">
        <v>30</v>
      </c>
      <c r="E14" s="9">
        <v>30</v>
      </c>
      <c r="F14" s="9">
        <v>60</v>
      </c>
    </row>
    <row r="15" spans="1:6" s="65" customFormat="1" x14ac:dyDescent="0.25">
      <c r="A15" s="270">
        <v>9</v>
      </c>
      <c r="B15" s="9" t="s">
        <v>904</v>
      </c>
      <c r="C15" s="63" t="s">
        <v>889</v>
      </c>
      <c r="D15" s="9">
        <v>60</v>
      </c>
      <c r="E15" s="9">
        <v>60</v>
      </c>
      <c r="F15" s="9">
        <v>120</v>
      </c>
    </row>
    <row r="16" spans="1:6" s="65" customFormat="1" x14ac:dyDescent="0.25">
      <c r="A16" s="270">
        <v>10</v>
      </c>
      <c r="B16" s="9" t="s">
        <v>905</v>
      </c>
      <c r="C16" s="63" t="s">
        <v>889</v>
      </c>
      <c r="D16" s="9">
        <v>60</v>
      </c>
      <c r="E16" s="9">
        <v>60</v>
      </c>
      <c r="F16" s="9">
        <v>120</v>
      </c>
    </row>
    <row r="17" spans="1:6" s="65" customFormat="1" x14ac:dyDescent="0.25">
      <c r="A17" s="270">
        <v>11</v>
      </c>
      <c r="B17" s="9" t="s">
        <v>906</v>
      </c>
      <c r="C17" s="63" t="s">
        <v>889</v>
      </c>
      <c r="D17" s="9">
        <v>30</v>
      </c>
      <c r="E17" s="9">
        <v>30</v>
      </c>
      <c r="F17" s="9">
        <v>60</v>
      </c>
    </row>
    <row r="18" spans="1:6" s="65" customFormat="1" x14ac:dyDescent="0.25">
      <c r="A18" s="270">
        <v>12</v>
      </c>
      <c r="B18" s="9" t="s">
        <v>907</v>
      </c>
      <c r="C18" s="63" t="s">
        <v>889</v>
      </c>
      <c r="D18" s="9">
        <v>30</v>
      </c>
      <c r="E18" s="9">
        <v>30</v>
      </c>
      <c r="F18" s="9">
        <v>60</v>
      </c>
    </row>
    <row r="19" spans="1:6" s="65" customFormat="1" ht="36" x14ac:dyDescent="0.25">
      <c r="A19" s="270">
        <v>13</v>
      </c>
      <c r="B19" s="9" t="s">
        <v>908</v>
      </c>
      <c r="C19" s="63" t="s">
        <v>889</v>
      </c>
      <c r="D19" s="9">
        <v>120</v>
      </c>
      <c r="E19" s="9">
        <v>120</v>
      </c>
      <c r="F19" s="9">
        <v>240</v>
      </c>
    </row>
    <row r="20" spans="1:6" s="65" customFormat="1" x14ac:dyDescent="0.25">
      <c r="A20" s="270">
        <v>14</v>
      </c>
      <c r="B20" s="9" t="s">
        <v>909</v>
      </c>
      <c r="C20" s="63" t="s">
        <v>889</v>
      </c>
      <c r="D20" s="9">
        <v>120</v>
      </c>
      <c r="E20" s="9">
        <v>120</v>
      </c>
      <c r="F20" s="9">
        <v>240</v>
      </c>
    </row>
    <row r="21" spans="1:6" s="65" customFormat="1" x14ac:dyDescent="0.25">
      <c r="A21" s="270">
        <v>15</v>
      </c>
      <c r="B21" s="9" t="s">
        <v>910</v>
      </c>
      <c r="C21" s="63" t="s">
        <v>889</v>
      </c>
      <c r="D21" s="9">
        <v>30</v>
      </c>
      <c r="E21" s="9">
        <v>30</v>
      </c>
      <c r="F21" s="9">
        <v>60</v>
      </c>
    </row>
    <row r="22" spans="1:6" s="65" customFormat="1" ht="36" x14ac:dyDescent="0.25">
      <c r="A22" s="270">
        <v>16</v>
      </c>
      <c r="B22" s="9" t="s">
        <v>911</v>
      </c>
      <c r="C22" s="63" t="s">
        <v>889</v>
      </c>
      <c r="D22" s="9">
        <v>30</v>
      </c>
      <c r="E22" s="9">
        <v>30</v>
      </c>
      <c r="F22" s="9">
        <v>60</v>
      </c>
    </row>
    <row r="23" spans="1:6" s="65" customFormat="1" x14ac:dyDescent="0.25">
      <c r="A23" s="270">
        <v>17</v>
      </c>
      <c r="B23" s="9" t="s">
        <v>912</v>
      </c>
      <c r="C23" s="63" t="s">
        <v>889</v>
      </c>
      <c r="D23" s="9">
        <v>60</v>
      </c>
      <c r="E23" s="9">
        <v>60</v>
      </c>
      <c r="F23" s="9">
        <v>120</v>
      </c>
    </row>
    <row r="24" spans="1:6" s="65" customFormat="1" x14ac:dyDescent="0.25">
      <c r="A24" s="270">
        <v>18</v>
      </c>
      <c r="B24" s="9" t="s">
        <v>913</v>
      </c>
      <c r="C24" s="63" t="s">
        <v>889</v>
      </c>
      <c r="D24" s="9">
        <v>30</v>
      </c>
      <c r="E24" s="9">
        <v>30</v>
      </c>
      <c r="F24" s="9">
        <v>60</v>
      </c>
    </row>
    <row r="25" spans="1:6" s="65" customFormat="1" x14ac:dyDescent="0.25">
      <c r="A25" s="270"/>
      <c r="B25" s="510"/>
      <c r="C25" s="252"/>
      <c r="D25" s="511">
        <f>SUM(D7:D24)</f>
        <v>1990</v>
      </c>
      <c r="E25" s="511">
        <f>SUM(E7:E24)</f>
        <v>3210</v>
      </c>
      <c r="F25" s="512">
        <f>SUM(F7:F24)</f>
        <v>4020</v>
      </c>
    </row>
    <row r="26" spans="1:6" s="65" customFormat="1" ht="39.75" customHeight="1" x14ac:dyDescent="0.25">
      <c r="A26" s="270"/>
      <c r="B26" s="401" t="s">
        <v>890</v>
      </c>
      <c r="C26" s="402"/>
      <c r="D26" s="402"/>
      <c r="E26" s="402"/>
      <c r="F26" s="403"/>
    </row>
    <row r="27" spans="1:6" s="65" customFormat="1" ht="54" x14ac:dyDescent="0.25">
      <c r="A27" s="270"/>
      <c r="B27" s="9" t="s">
        <v>894</v>
      </c>
      <c r="C27" s="268" t="s">
        <v>895</v>
      </c>
      <c r="D27" s="25"/>
      <c r="E27" s="25"/>
      <c r="F27" s="25"/>
    </row>
    <row r="28" spans="1:6" s="65" customFormat="1" x14ac:dyDescent="0.25">
      <c r="A28" s="404"/>
      <c r="B28" s="71"/>
      <c r="C28" s="61"/>
    </row>
    <row r="29" spans="1:6" s="65" customFormat="1" x14ac:dyDescent="0.25">
      <c r="A29" s="404"/>
      <c r="B29" s="71"/>
      <c r="C29" s="61"/>
    </row>
    <row r="30" spans="1:6" s="65" customFormat="1" x14ac:dyDescent="0.25">
      <c r="A30" s="404"/>
      <c r="B30" s="71"/>
      <c r="C30" s="61"/>
    </row>
    <row r="31" spans="1:6" s="65" customFormat="1" x14ac:dyDescent="0.25">
      <c r="A31" s="404"/>
      <c r="B31" s="71"/>
      <c r="C31" s="61"/>
    </row>
    <row r="32" spans="1:6" s="65" customFormat="1" x14ac:dyDescent="0.25">
      <c r="A32" s="404"/>
      <c r="B32" s="71"/>
      <c r="C32" s="61"/>
    </row>
    <row r="33" spans="1:3" s="65" customFormat="1" x14ac:dyDescent="0.25">
      <c r="A33" s="404"/>
      <c r="B33" s="71"/>
      <c r="C33" s="61"/>
    </row>
    <row r="34" spans="1:3" s="65" customFormat="1" x14ac:dyDescent="0.25">
      <c r="A34" s="404"/>
      <c r="B34" s="71"/>
      <c r="C34" s="61"/>
    </row>
    <row r="35" spans="1:3" s="65" customFormat="1" x14ac:dyDescent="0.25">
      <c r="A35" s="404"/>
      <c r="B35" s="71"/>
      <c r="C35" s="61"/>
    </row>
    <row r="36" spans="1:3" s="65" customFormat="1" x14ac:dyDescent="0.25">
      <c r="A36" s="404"/>
      <c r="B36" s="71"/>
      <c r="C36" s="61"/>
    </row>
  </sheetData>
  <mergeCells count="1">
    <mergeCell ref="B26:F26"/>
  </mergeCells>
  <printOptions horizontalCentered="1" verticalCentered="1"/>
  <pageMargins left="0.70866141732283472" right="0.70866141732283472" top="0.51181102362204722" bottom="0.51181102362204722"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topLeftCell="A79" zoomScale="60" zoomScaleNormal="55" workbookViewId="0">
      <selection activeCell="F87" sqref="F87:H87"/>
    </sheetView>
  </sheetViews>
  <sheetFormatPr defaultRowHeight="18" x14ac:dyDescent="0.25"/>
  <cols>
    <col min="1" max="1" width="9.28515625" style="33" bestFit="1" customWidth="1"/>
    <col min="2" max="2" width="26.85546875" style="33" customWidth="1"/>
    <col min="3" max="3" width="16.5703125" style="33" bestFit="1" customWidth="1"/>
    <col min="4" max="4" width="48.7109375" style="55" customWidth="1"/>
    <col min="5" max="5" width="25.85546875" style="33" customWidth="1"/>
    <col min="6" max="7" width="16.5703125" style="33" bestFit="1" customWidth="1"/>
    <col min="8" max="8" width="19.140625" style="33" customWidth="1"/>
    <col min="9" max="16384" width="9.140625" style="33"/>
  </cols>
  <sheetData>
    <row r="1" spans="1:8" ht="35.25" x14ac:dyDescent="0.5">
      <c r="A1" s="416" t="s">
        <v>1433</v>
      </c>
      <c r="H1" s="244" t="s">
        <v>917</v>
      </c>
    </row>
    <row r="2" spans="1:8" s="288" customFormat="1" ht="63" customHeight="1" x14ac:dyDescent="0.25">
      <c r="A2" s="415" t="s">
        <v>914</v>
      </c>
      <c r="B2" s="414" t="s">
        <v>887</v>
      </c>
      <c r="C2" s="414" t="s">
        <v>856</v>
      </c>
      <c r="D2" s="414" t="s">
        <v>915</v>
      </c>
      <c r="E2" s="414" t="s">
        <v>916</v>
      </c>
      <c r="F2" s="414" t="s">
        <v>133</v>
      </c>
      <c r="G2" s="414" t="s">
        <v>134</v>
      </c>
      <c r="H2" s="414" t="s">
        <v>135</v>
      </c>
    </row>
    <row r="3" spans="1:8" ht="162" x14ac:dyDescent="0.25">
      <c r="A3" s="19">
        <v>8.1</v>
      </c>
      <c r="B3" s="9" t="s">
        <v>918</v>
      </c>
      <c r="C3" s="49"/>
      <c r="D3" s="25"/>
      <c r="E3" s="25"/>
      <c r="F3" s="142"/>
      <c r="G3" s="142"/>
      <c r="H3" s="142"/>
    </row>
    <row r="4" spans="1:8" ht="36" x14ac:dyDescent="0.25">
      <c r="A4" s="364">
        <v>8.1999999999999993</v>
      </c>
      <c r="B4" s="411" t="s">
        <v>919</v>
      </c>
      <c r="C4" s="363" t="s">
        <v>74</v>
      </c>
      <c r="D4" s="406" t="s">
        <v>71</v>
      </c>
      <c r="E4" s="14" t="s">
        <v>920</v>
      </c>
      <c r="F4" s="38">
        <v>2541.9899999999998</v>
      </c>
      <c r="G4" s="38">
        <v>5776.85</v>
      </c>
      <c r="H4" s="38">
        <v>8100</v>
      </c>
    </row>
    <row r="5" spans="1:8" ht="54" x14ac:dyDescent="0.25">
      <c r="A5" s="364"/>
      <c r="B5" s="412"/>
      <c r="C5" s="363"/>
      <c r="D5" s="406"/>
      <c r="E5" s="14" t="s">
        <v>921</v>
      </c>
      <c r="F5" s="38"/>
      <c r="G5" s="38"/>
      <c r="H5" s="38"/>
    </row>
    <row r="6" spans="1:8" ht="36" x14ac:dyDescent="0.25">
      <c r="A6" s="364"/>
      <c r="B6" s="412"/>
      <c r="C6" s="363"/>
      <c r="D6" s="406"/>
      <c r="E6" s="14" t="s">
        <v>922</v>
      </c>
      <c r="F6" s="38"/>
      <c r="G6" s="38"/>
      <c r="H6" s="38"/>
    </row>
    <row r="7" spans="1:8" ht="36" x14ac:dyDescent="0.25">
      <c r="A7" s="364"/>
      <c r="B7" s="412"/>
      <c r="C7" s="363"/>
      <c r="D7" s="406"/>
      <c r="E7" s="14" t="s">
        <v>923</v>
      </c>
      <c r="F7" s="38"/>
      <c r="G7" s="38"/>
      <c r="H7" s="38"/>
    </row>
    <row r="8" spans="1:8" ht="72" x14ac:dyDescent="0.25">
      <c r="A8" s="364"/>
      <c r="B8" s="412"/>
      <c r="C8" s="363" t="s">
        <v>924</v>
      </c>
      <c r="D8" s="14" t="s">
        <v>925</v>
      </c>
      <c r="E8" s="9" t="s">
        <v>926</v>
      </c>
      <c r="F8" s="36">
        <v>6757.05</v>
      </c>
      <c r="G8" s="36">
        <v>8551.66</v>
      </c>
      <c r="H8" s="255">
        <v>10237.200000000001</v>
      </c>
    </row>
    <row r="9" spans="1:8" ht="36" x14ac:dyDescent="0.25">
      <c r="A9" s="364"/>
      <c r="B9" s="412"/>
      <c r="C9" s="363"/>
      <c r="D9" s="79" t="s">
        <v>927</v>
      </c>
      <c r="E9" s="9"/>
      <c r="F9" s="36"/>
      <c r="G9" s="36"/>
      <c r="H9" s="255"/>
    </row>
    <row r="10" spans="1:8" ht="72" x14ac:dyDescent="0.25">
      <c r="A10" s="364"/>
      <c r="B10" s="412"/>
      <c r="C10" s="363"/>
      <c r="D10" s="14" t="s">
        <v>928</v>
      </c>
      <c r="E10" s="14" t="s">
        <v>929</v>
      </c>
      <c r="F10" s="80">
        <v>2000</v>
      </c>
      <c r="G10" s="80">
        <v>25000</v>
      </c>
      <c r="H10" s="80">
        <v>40000</v>
      </c>
    </row>
    <row r="11" spans="1:8" ht="72" customHeight="1" x14ac:dyDescent="0.25">
      <c r="A11" s="364"/>
      <c r="B11" s="412"/>
      <c r="C11" s="363"/>
      <c r="D11" s="14" t="s">
        <v>930</v>
      </c>
      <c r="E11" s="14" t="s">
        <v>931</v>
      </c>
      <c r="F11" s="80">
        <v>250</v>
      </c>
      <c r="G11" s="164">
        <v>5000</v>
      </c>
      <c r="H11" s="164">
        <v>8000</v>
      </c>
    </row>
    <row r="12" spans="1:8" x14ac:dyDescent="0.25">
      <c r="A12" s="364"/>
      <c r="B12" s="412"/>
      <c r="C12" s="363"/>
      <c r="D12" s="142" t="s">
        <v>932</v>
      </c>
      <c r="E12" s="14" t="s">
        <v>931</v>
      </c>
      <c r="F12" s="142"/>
      <c r="G12" s="80"/>
      <c r="H12" s="80"/>
    </row>
    <row r="13" spans="1:8" x14ac:dyDescent="0.25">
      <c r="A13" s="364"/>
      <c r="B13" s="412"/>
      <c r="C13" s="363" t="s">
        <v>933</v>
      </c>
      <c r="D13" s="25"/>
      <c r="E13" s="81" t="s">
        <v>934</v>
      </c>
      <c r="F13" s="256">
        <v>487.5</v>
      </c>
      <c r="G13" s="256">
        <v>487.5</v>
      </c>
      <c r="H13" s="256">
        <v>487.5</v>
      </c>
    </row>
    <row r="14" spans="1:8" x14ac:dyDescent="0.25">
      <c r="A14" s="364"/>
      <c r="B14" s="412"/>
      <c r="C14" s="363"/>
      <c r="D14" s="25"/>
      <c r="E14" s="81" t="s">
        <v>935</v>
      </c>
      <c r="F14" s="256">
        <v>5.84</v>
      </c>
      <c r="G14" s="257">
        <v>36678</v>
      </c>
      <c r="H14" s="257">
        <v>36678</v>
      </c>
    </row>
    <row r="15" spans="1:8" x14ac:dyDescent="0.25">
      <c r="A15" s="364"/>
      <c r="B15" s="412"/>
      <c r="C15" s="363"/>
      <c r="D15" s="25"/>
      <c r="E15" s="81" t="s">
        <v>936</v>
      </c>
      <c r="F15" s="256" t="s">
        <v>6</v>
      </c>
      <c r="G15" s="256">
        <v>1100</v>
      </c>
      <c r="H15" s="256" t="s">
        <v>937</v>
      </c>
    </row>
    <row r="16" spans="1:8" x14ac:dyDescent="0.25">
      <c r="A16" s="364"/>
      <c r="B16" s="413"/>
      <c r="C16" s="363"/>
      <c r="D16" s="25"/>
      <c r="E16" s="81" t="s">
        <v>938</v>
      </c>
      <c r="F16" s="256" t="s">
        <v>6</v>
      </c>
      <c r="G16" s="256" t="s">
        <v>6</v>
      </c>
      <c r="H16" s="256" t="s">
        <v>6</v>
      </c>
    </row>
    <row r="17" spans="1:8" ht="36" x14ac:dyDescent="0.25">
      <c r="A17" s="364"/>
      <c r="B17" s="9"/>
      <c r="C17" s="363"/>
      <c r="D17" s="25"/>
      <c r="E17" s="81" t="s">
        <v>939</v>
      </c>
      <c r="F17" s="256">
        <v>200</v>
      </c>
      <c r="G17" s="256" t="s">
        <v>940</v>
      </c>
      <c r="H17" s="256" t="s">
        <v>940</v>
      </c>
    </row>
    <row r="18" spans="1:8" ht="36" x14ac:dyDescent="0.25">
      <c r="A18" s="364"/>
      <c r="B18" s="9"/>
      <c r="C18" s="363"/>
      <c r="D18" s="25"/>
      <c r="E18" s="81" t="s">
        <v>941</v>
      </c>
      <c r="F18" s="256">
        <v>120</v>
      </c>
      <c r="G18" s="256">
        <v>120</v>
      </c>
      <c r="H18" s="256">
        <v>120</v>
      </c>
    </row>
    <row r="19" spans="1:8" ht="36" x14ac:dyDescent="0.25">
      <c r="A19" s="364"/>
      <c r="B19" s="9"/>
      <c r="C19" s="363"/>
      <c r="D19" s="25"/>
      <c r="E19" s="81" t="s">
        <v>942</v>
      </c>
      <c r="F19" s="256">
        <v>30</v>
      </c>
      <c r="G19" s="256">
        <v>70</v>
      </c>
      <c r="H19" s="256">
        <v>70</v>
      </c>
    </row>
    <row r="20" spans="1:8" ht="36" x14ac:dyDescent="0.25">
      <c r="A20" s="364"/>
      <c r="B20" s="9"/>
      <c r="C20" s="363"/>
      <c r="D20" s="25"/>
      <c r="E20" s="81" t="s">
        <v>943</v>
      </c>
      <c r="F20" s="256">
        <v>20</v>
      </c>
      <c r="G20" s="256">
        <v>25</v>
      </c>
      <c r="H20" s="256">
        <v>25</v>
      </c>
    </row>
    <row r="21" spans="1:8" ht="36" x14ac:dyDescent="0.25">
      <c r="A21" s="364"/>
      <c r="B21" s="9"/>
      <c r="C21" s="363"/>
      <c r="D21" s="25"/>
      <c r="E21" s="81" t="s">
        <v>944</v>
      </c>
      <c r="F21" s="256">
        <v>3</v>
      </c>
      <c r="G21" s="256">
        <v>3</v>
      </c>
      <c r="H21" s="256">
        <v>3</v>
      </c>
    </row>
    <row r="22" spans="1:8" ht="36" x14ac:dyDescent="0.25">
      <c r="A22" s="364"/>
      <c r="B22" s="9"/>
      <c r="C22" s="363"/>
      <c r="D22" s="25"/>
      <c r="E22" s="81" t="s">
        <v>945</v>
      </c>
      <c r="F22" s="256">
        <v>200</v>
      </c>
      <c r="G22" s="256">
        <v>200</v>
      </c>
      <c r="H22" s="256">
        <v>200</v>
      </c>
    </row>
    <row r="23" spans="1:8" ht="36" x14ac:dyDescent="0.25">
      <c r="A23" s="364"/>
      <c r="B23" s="9"/>
      <c r="C23" s="363"/>
      <c r="D23" s="25"/>
      <c r="E23" s="81" t="s">
        <v>946</v>
      </c>
      <c r="F23" s="256" t="s">
        <v>6</v>
      </c>
      <c r="G23" s="256">
        <v>100</v>
      </c>
      <c r="H23" s="256">
        <v>100</v>
      </c>
    </row>
    <row r="24" spans="1:8" x14ac:dyDescent="0.25">
      <c r="A24" s="364"/>
      <c r="B24" s="9"/>
      <c r="C24" s="363"/>
      <c r="D24" s="25"/>
      <c r="E24" s="81" t="s">
        <v>947</v>
      </c>
      <c r="F24" s="256" t="s">
        <v>6</v>
      </c>
      <c r="G24" s="256">
        <v>1000</v>
      </c>
      <c r="H24" s="256">
        <v>1000</v>
      </c>
    </row>
    <row r="25" spans="1:8" ht="36" x14ac:dyDescent="0.25">
      <c r="A25" s="364"/>
      <c r="B25" s="9"/>
      <c r="C25" s="363"/>
      <c r="D25" s="25"/>
      <c r="E25" s="81" t="s">
        <v>948</v>
      </c>
      <c r="F25" s="256" t="s">
        <v>6</v>
      </c>
      <c r="G25" s="256" t="s">
        <v>6</v>
      </c>
      <c r="H25" s="256" t="s">
        <v>6</v>
      </c>
    </row>
    <row r="26" spans="1:8" ht="36" x14ac:dyDescent="0.25">
      <c r="A26" s="364"/>
      <c r="B26" s="9"/>
      <c r="C26" s="363"/>
      <c r="D26" s="25"/>
      <c r="E26" s="81" t="s">
        <v>950</v>
      </c>
      <c r="F26" s="256">
        <v>260</v>
      </c>
      <c r="G26" s="256">
        <v>50</v>
      </c>
      <c r="H26" s="256">
        <v>100</v>
      </c>
    </row>
    <row r="27" spans="1:8" ht="36" x14ac:dyDescent="0.25">
      <c r="A27" s="364"/>
      <c r="B27" s="9"/>
      <c r="C27" s="363"/>
      <c r="D27" s="25"/>
      <c r="E27" s="81" t="s">
        <v>951</v>
      </c>
      <c r="F27" s="256">
        <v>54.15</v>
      </c>
      <c r="G27" s="256">
        <v>5</v>
      </c>
      <c r="H27" s="256">
        <v>5</v>
      </c>
    </row>
    <row r="28" spans="1:8" ht="54" x14ac:dyDescent="0.25">
      <c r="A28" s="364"/>
      <c r="B28" s="9"/>
      <c r="C28" s="363"/>
      <c r="D28" s="25"/>
      <c r="E28" s="81" t="s">
        <v>952</v>
      </c>
      <c r="F28" s="256">
        <v>1.46</v>
      </c>
      <c r="G28" s="256">
        <v>200</v>
      </c>
      <c r="H28" s="256">
        <v>200</v>
      </c>
    </row>
    <row r="29" spans="1:8" ht="54" x14ac:dyDescent="0.25">
      <c r="A29" s="364"/>
      <c r="B29" s="9"/>
      <c r="C29" s="363"/>
      <c r="D29" s="25"/>
      <c r="E29" s="81" t="s">
        <v>953</v>
      </c>
      <c r="F29" s="256">
        <v>150</v>
      </c>
      <c r="G29" s="256">
        <v>75</v>
      </c>
      <c r="H29" s="256">
        <v>75</v>
      </c>
    </row>
    <row r="30" spans="1:8" x14ac:dyDescent="0.25">
      <c r="A30" s="364"/>
      <c r="B30" s="9"/>
      <c r="C30" s="363"/>
      <c r="D30" s="25"/>
      <c r="E30" s="81" t="s">
        <v>954</v>
      </c>
      <c r="F30" s="256" t="s">
        <v>6</v>
      </c>
      <c r="G30" s="256" t="s">
        <v>6</v>
      </c>
      <c r="H30" s="256" t="s">
        <v>6</v>
      </c>
    </row>
    <row r="31" spans="1:8" x14ac:dyDescent="0.25">
      <c r="A31" s="364"/>
      <c r="B31" s="9"/>
      <c r="C31" s="363"/>
      <c r="D31" s="25"/>
      <c r="E31" s="81" t="s">
        <v>955</v>
      </c>
      <c r="F31" s="256">
        <v>17</v>
      </c>
      <c r="G31" s="256">
        <v>20</v>
      </c>
      <c r="H31" s="256">
        <v>20</v>
      </c>
    </row>
    <row r="32" spans="1:8" x14ac:dyDescent="0.25">
      <c r="A32" s="364"/>
      <c r="B32" s="9"/>
      <c r="C32" s="363"/>
      <c r="D32" s="25"/>
      <c r="E32" s="81" t="s">
        <v>956</v>
      </c>
      <c r="F32" s="256">
        <v>3951.58</v>
      </c>
      <c r="G32" s="256">
        <v>4652.78</v>
      </c>
      <c r="H32" s="256">
        <v>2057.8000000000002</v>
      </c>
    </row>
    <row r="33" spans="1:8" x14ac:dyDescent="0.25">
      <c r="A33" s="364"/>
      <c r="B33" s="9"/>
      <c r="C33" s="363"/>
      <c r="D33" s="25"/>
      <c r="E33" s="81" t="s">
        <v>847</v>
      </c>
      <c r="F33" s="256">
        <v>9826.4599999999991</v>
      </c>
      <c r="G33" s="256"/>
      <c r="H33" s="256"/>
    </row>
    <row r="34" spans="1:8" x14ac:dyDescent="0.25">
      <c r="A34" s="364"/>
      <c r="B34" s="9"/>
      <c r="C34" s="363"/>
      <c r="D34" s="25"/>
      <c r="E34" s="81" t="s">
        <v>957</v>
      </c>
      <c r="F34" s="256"/>
      <c r="G34" s="256">
        <v>10000</v>
      </c>
      <c r="H34" s="256">
        <v>11000</v>
      </c>
    </row>
    <row r="35" spans="1:8" x14ac:dyDescent="0.25">
      <c r="A35" s="364">
        <v>8.3000000000000007</v>
      </c>
      <c r="B35" s="365" t="s">
        <v>958</v>
      </c>
      <c r="C35" s="307" t="s">
        <v>959</v>
      </c>
      <c r="D35" s="407" t="s">
        <v>960</v>
      </c>
      <c r="E35" s="365" t="s">
        <v>961</v>
      </c>
      <c r="F35" s="161">
        <v>3.6</v>
      </c>
      <c r="G35" s="142"/>
      <c r="H35" s="142"/>
    </row>
    <row r="36" spans="1:8" x14ac:dyDescent="0.25">
      <c r="A36" s="364"/>
      <c r="B36" s="365"/>
      <c r="C36" s="307"/>
      <c r="D36" s="407"/>
      <c r="E36" s="365"/>
      <c r="F36" s="161">
        <v>3.01</v>
      </c>
      <c r="G36" s="142"/>
      <c r="H36" s="142"/>
    </row>
    <row r="37" spans="1:8" x14ac:dyDescent="0.25">
      <c r="A37" s="364"/>
      <c r="B37" s="365"/>
      <c r="C37" s="307"/>
      <c r="D37" s="407"/>
      <c r="E37" s="365"/>
      <c r="F37" s="161">
        <v>5.5E-2</v>
      </c>
      <c r="G37" s="142"/>
      <c r="H37" s="142"/>
    </row>
    <row r="38" spans="1:8" ht="72" x14ac:dyDescent="0.25">
      <c r="A38" s="364"/>
      <c r="B38" s="365"/>
      <c r="C38" s="367" t="s">
        <v>74</v>
      </c>
      <c r="D38" s="69" t="s">
        <v>75</v>
      </c>
      <c r="E38" s="30" t="s">
        <v>76</v>
      </c>
      <c r="F38" s="164">
        <v>428</v>
      </c>
      <c r="G38" s="164">
        <v>400</v>
      </c>
      <c r="H38" s="164">
        <v>450</v>
      </c>
    </row>
    <row r="39" spans="1:8" ht="54" x14ac:dyDescent="0.25">
      <c r="A39" s="364"/>
      <c r="B39" s="365"/>
      <c r="C39" s="367"/>
      <c r="D39" s="408" t="s">
        <v>962</v>
      </c>
      <c r="E39" s="14" t="s">
        <v>963</v>
      </c>
      <c r="F39" s="164">
        <v>22876</v>
      </c>
      <c r="G39" s="164">
        <v>25520</v>
      </c>
      <c r="H39" s="164">
        <v>28000</v>
      </c>
    </row>
    <row r="40" spans="1:8" ht="36" x14ac:dyDescent="0.25">
      <c r="A40" s="364"/>
      <c r="B40" s="365"/>
      <c r="C40" s="367"/>
      <c r="D40" s="408"/>
      <c r="E40" s="14" t="s">
        <v>964</v>
      </c>
      <c r="F40" s="164"/>
      <c r="G40" s="164"/>
      <c r="H40" s="164"/>
    </row>
    <row r="41" spans="1:8" ht="36" x14ac:dyDescent="0.25">
      <c r="A41" s="364"/>
      <c r="B41" s="365"/>
      <c r="C41" s="367"/>
      <c r="D41" s="408"/>
      <c r="E41" s="14" t="s">
        <v>965</v>
      </c>
      <c r="F41" s="164"/>
      <c r="G41" s="164"/>
      <c r="H41" s="164"/>
    </row>
    <row r="42" spans="1:8" ht="72" x14ac:dyDescent="0.25">
      <c r="A42" s="364"/>
      <c r="B42" s="365"/>
      <c r="C42" s="50" t="s">
        <v>200</v>
      </c>
      <c r="D42" s="9" t="s">
        <v>209</v>
      </c>
      <c r="E42" s="30" t="s">
        <v>210</v>
      </c>
      <c r="F42" s="161">
        <v>50</v>
      </c>
      <c r="G42" s="161">
        <v>50</v>
      </c>
      <c r="H42" s="161">
        <v>50</v>
      </c>
    </row>
    <row r="43" spans="1:8" x14ac:dyDescent="0.25">
      <c r="A43" s="364"/>
      <c r="B43" s="365"/>
      <c r="C43" s="307" t="s">
        <v>966</v>
      </c>
      <c r="D43" s="409" t="s">
        <v>967</v>
      </c>
      <c r="E43" s="29"/>
      <c r="F43" s="256">
        <v>200</v>
      </c>
      <c r="G43" s="256">
        <v>450</v>
      </c>
      <c r="H43" s="256">
        <v>490.69</v>
      </c>
    </row>
    <row r="44" spans="1:8" x14ac:dyDescent="0.25">
      <c r="A44" s="364"/>
      <c r="B44" s="365"/>
      <c r="C44" s="307"/>
      <c r="D44" s="409" t="s">
        <v>968</v>
      </c>
      <c r="E44" s="29"/>
      <c r="F44" s="256">
        <v>250</v>
      </c>
      <c r="G44" s="256">
        <v>450</v>
      </c>
      <c r="H44" s="256">
        <v>444</v>
      </c>
    </row>
    <row r="45" spans="1:8" x14ac:dyDescent="0.25">
      <c r="A45" s="364"/>
      <c r="B45" s="365"/>
      <c r="C45" s="307"/>
      <c r="D45" s="409" t="s">
        <v>969</v>
      </c>
      <c r="E45" s="29"/>
      <c r="F45" s="256">
        <v>65</v>
      </c>
      <c r="G45" s="256">
        <v>80</v>
      </c>
      <c r="H45" s="256">
        <v>0</v>
      </c>
    </row>
    <row r="46" spans="1:8" x14ac:dyDescent="0.25">
      <c r="A46" s="364"/>
      <c r="B46" s="365"/>
      <c r="C46" s="307"/>
      <c r="D46" s="409" t="s">
        <v>970</v>
      </c>
      <c r="E46" s="29"/>
      <c r="F46" s="256">
        <v>10</v>
      </c>
      <c r="G46" s="256">
        <v>10</v>
      </c>
      <c r="H46" s="256">
        <v>10</v>
      </c>
    </row>
    <row r="47" spans="1:8" x14ac:dyDescent="0.25">
      <c r="A47" s="364"/>
      <c r="B47" s="365"/>
      <c r="C47" s="307"/>
      <c r="D47" s="409" t="s">
        <v>971</v>
      </c>
      <c r="E47" s="29"/>
      <c r="F47" s="256">
        <v>125</v>
      </c>
      <c r="G47" s="256">
        <v>100</v>
      </c>
      <c r="H47" s="256">
        <v>25</v>
      </c>
    </row>
    <row r="48" spans="1:8" ht="36" x14ac:dyDescent="0.25">
      <c r="A48" s="364"/>
      <c r="B48" s="365"/>
      <c r="C48" s="307"/>
      <c r="D48" s="409" t="s">
        <v>972</v>
      </c>
      <c r="E48" s="29" t="s">
        <v>973</v>
      </c>
      <c r="F48" s="256">
        <v>200</v>
      </c>
      <c r="G48" s="256">
        <v>200</v>
      </c>
      <c r="H48" s="256">
        <v>200</v>
      </c>
    </row>
    <row r="49" spans="1:8" x14ac:dyDescent="0.25">
      <c r="A49" s="364"/>
      <c r="B49" s="365"/>
      <c r="C49" s="307"/>
      <c r="D49" s="409" t="s">
        <v>974</v>
      </c>
      <c r="E49" s="29" t="s">
        <v>6</v>
      </c>
      <c r="F49" s="256">
        <v>508</v>
      </c>
      <c r="G49" s="256" t="s">
        <v>6</v>
      </c>
      <c r="H49" s="256">
        <v>1000</v>
      </c>
    </row>
    <row r="50" spans="1:8" x14ac:dyDescent="0.25">
      <c r="A50" s="364"/>
      <c r="B50" s="365"/>
      <c r="C50" s="307"/>
      <c r="D50" s="409" t="s">
        <v>975</v>
      </c>
      <c r="E50" s="29" t="s">
        <v>886</v>
      </c>
      <c r="F50" s="256"/>
      <c r="G50" s="256"/>
      <c r="H50" s="256"/>
    </row>
    <row r="51" spans="1:8" ht="36" x14ac:dyDescent="0.25">
      <c r="A51" s="364"/>
      <c r="B51" s="365"/>
      <c r="C51" s="307"/>
      <c r="D51" s="409" t="s">
        <v>976</v>
      </c>
      <c r="E51" s="29" t="s">
        <v>886</v>
      </c>
      <c r="F51" s="256">
        <v>200</v>
      </c>
      <c r="G51" s="256">
        <v>400</v>
      </c>
      <c r="H51" s="256">
        <v>400</v>
      </c>
    </row>
    <row r="52" spans="1:8" ht="36" x14ac:dyDescent="0.25">
      <c r="A52" s="364"/>
      <c r="B52" s="365"/>
      <c r="C52" s="307"/>
      <c r="D52" s="409" t="s">
        <v>977</v>
      </c>
      <c r="E52" s="29" t="s">
        <v>886</v>
      </c>
      <c r="F52" s="256">
        <v>0</v>
      </c>
      <c r="G52" s="256">
        <v>1250</v>
      </c>
      <c r="H52" s="256">
        <v>1250</v>
      </c>
    </row>
    <row r="53" spans="1:8" x14ac:dyDescent="0.25">
      <c r="A53" s="364"/>
      <c r="B53" s="365"/>
      <c r="C53" s="307"/>
      <c r="D53" s="409" t="s">
        <v>978</v>
      </c>
      <c r="E53" s="29" t="s">
        <v>886</v>
      </c>
      <c r="F53" s="256">
        <v>40</v>
      </c>
      <c r="G53" s="256">
        <v>0</v>
      </c>
      <c r="H53" s="256">
        <v>0</v>
      </c>
    </row>
    <row r="54" spans="1:8" x14ac:dyDescent="0.25">
      <c r="A54" s="364"/>
      <c r="B54" s="365"/>
      <c r="C54" s="366" t="s">
        <v>933</v>
      </c>
      <c r="D54" s="9" t="s">
        <v>979</v>
      </c>
      <c r="E54" s="82" t="s">
        <v>956</v>
      </c>
      <c r="F54" s="256">
        <v>4</v>
      </c>
      <c r="G54" s="256">
        <v>4</v>
      </c>
      <c r="H54" s="256">
        <v>2</v>
      </c>
    </row>
    <row r="55" spans="1:8" x14ac:dyDescent="0.25">
      <c r="A55" s="364"/>
      <c r="B55" s="365"/>
      <c r="C55" s="366"/>
      <c r="D55" s="9" t="s">
        <v>980</v>
      </c>
      <c r="E55" s="82" t="s">
        <v>847</v>
      </c>
      <c r="F55" s="256">
        <v>3259</v>
      </c>
      <c r="G55" s="256">
        <v>3300</v>
      </c>
      <c r="H55" s="256">
        <v>3500</v>
      </c>
    </row>
    <row r="56" spans="1:8" x14ac:dyDescent="0.25">
      <c r="A56" s="364"/>
      <c r="B56" s="365"/>
      <c r="C56" s="366"/>
      <c r="D56" s="9" t="s">
        <v>980</v>
      </c>
      <c r="E56" s="82" t="s">
        <v>957</v>
      </c>
      <c r="F56" s="258"/>
      <c r="G56" s="256">
        <v>25000</v>
      </c>
      <c r="H56" s="256">
        <v>25500</v>
      </c>
    </row>
    <row r="57" spans="1:8" ht="288" x14ac:dyDescent="0.25">
      <c r="A57" s="364">
        <v>8.4</v>
      </c>
      <c r="B57" s="9" t="s">
        <v>981</v>
      </c>
      <c r="C57" s="14" t="s">
        <v>959</v>
      </c>
      <c r="D57" s="9" t="s">
        <v>982</v>
      </c>
      <c r="E57" s="30" t="s">
        <v>983</v>
      </c>
      <c r="F57" s="161"/>
      <c r="G57" s="161"/>
      <c r="H57" s="161"/>
    </row>
    <row r="58" spans="1:8" ht="54" x14ac:dyDescent="0.25">
      <c r="A58" s="364"/>
      <c r="B58" s="9"/>
      <c r="C58" s="49" t="s">
        <v>74</v>
      </c>
      <c r="D58" s="14" t="s">
        <v>984</v>
      </c>
      <c r="E58" s="14" t="s">
        <v>985</v>
      </c>
      <c r="F58" s="164" t="s">
        <v>73</v>
      </c>
      <c r="G58" s="36">
        <v>36.6</v>
      </c>
      <c r="H58" s="36">
        <v>38</v>
      </c>
    </row>
    <row r="59" spans="1:8" ht="144" x14ac:dyDescent="0.25">
      <c r="A59" s="368">
        <v>8.5</v>
      </c>
      <c r="B59" s="14" t="s">
        <v>986</v>
      </c>
      <c r="C59" s="363" t="s">
        <v>987</v>
      </c>
      <c r="D59" s="9" t="s">
        <v>850</v>
      </c>
      <c r="E59" s="30" t="s">
        <v>851</v>
      </c>
      <c r="F59" s="161">
        <v>55000</v>
      </c>
      <c r="G59" s="161">
        <v>60500</v>
      </c>
      <c r="H59" s="164">
        <v>66600</v>
      </c>
    </row>
    <row r="60" spans="1:8" ht="36" x14ac:dyDescent="0.25">
      <c r="A60" s="369"/>
      <c r="B60" s="14"/>
      <c r="C60" s="363"/>
      <c r="D60" s="9" t="s">
        <v>988</v>
      </c>
      <c r="E60" s="30" t="s">
        <v>989</v>
      </c>
      <c r="F60" s="161"/>
      <c r="G60" s="161"/>
      <c r="H60" s="164"/>
    </row>
    <row r="61" spans="1:8" x14ac:dyDescent="0.25">
      <c r="A61" s="370">
        <v>8.6</v>
      </c>
      <c r="B61" s="373" t="s">
        <v>990</v>
      </c>
      <c r="C61" s="362" t="s">
        <v>959</v>
      </c>
      <c r="D61" s="410" t="s">
        <v>962</v>
      </c>
      <c r="E61" s="365" t="s">
        <v>991</v>
      </c>
      <c r="F61" s="161">
        <v>3.53</v>
      </c>
      <c r="G61" s="161">
        <v>3.5750000000000002</v>
      </c>
      <c r="H61" s="161">
        <v>3.6</v>
      </c>
    </row>
    <row r="62" spans="1:8" x14ac:dyDescent="0.25">
      <c r="A62" s="371"/>
      <c r="B62" s="374"/>
      <c r="C62" s="362"/>
      <c r="D62" s="410"/>
      <c r="E62" s="365"/>
      <c r="F62" s="161">
        <v>2.97</v>
      </c>
      <c r="G62" s="161">
        <v>2.99</v>
      </c>
      <c r="H62" s="161">
        <v>3.01</v>
      </c>
    </row>
    <row r="63" spans="1:8" x14ac:dyDescent="0.25">
      <c r="A63" s="371"/>
      <c r="B63" s="374"/>
      <c r="C63" s="362"/>
      <c r="D63" s="410"/>
      <c r="E63" s="365"/>
      <c r="F63" s="161">
        <v>5.1999999999999998E-2</v>
      </c>
      <c r="G63" s="161">
        <v>5.3999999999999999E-2</v>
      </c>
      <c r="H63" s="161">
        <v>5.5E-2</v>
      </c>
    </row>
    <row r="64" spans="1:8" ht="54" x14ac:dyDescent="0.25">
      <c r="A64" s="371"/>
      <c r="B64" s="374"/>
      <c r="C64" s="362" t="s">
        <v>74</v>
      </c>
      <c r="D64" s="406" t="s">
        <v>962</v>
      </c>
      <c r="E64" s="14" t="s">
        <v>963</v>
      </c>
      <c r="F64" s="164">
        <v>22876</v>
      </c>
      <c r="G64" s="164">
        <v>25520</v>
      </c>
      <c r="H64" s="164">
        <v>28000</v>
      </c>
    </row>
    <row r="65" spans="1:8" ht="36" x14ac:dyDescent="0.25">
      <c r="A65" s="371"/>
      <c r="B65" s="374"/>
      <c r="C65" s="362"/>
      <c r="D65" s="406"/>
      <c r="E65" s="14" t="s">
        <v>964</v>
      </c>
      <c r="F65" s="164"/>
      <c r="G65" s="164"/>
      <c r="H65" s="164"/>
    </row>
    <row r="66" spans="1:8" ht="36" x14ac:dyDescent="0.25">
      <c r="A66" s="372"/>
      <c r="B66" s="375"/>
      <c r="C66" s="362"/>
      <c r="D66" s="406"/>
      <c r="E66" s="14" t="s">
        <v>965</v>
      </c>
      <c r="F66" s="164"/>
      <c r="G66" s="164"/>
      <c r="H66" s="164"/>
    </row>
    <row r="67" spans="1:8" ht="72" x14ac:dyDescent="0.25">
      <c r="A67" s="370">
        <v>8.6999999999999993</v>
      </c>
      <c r="B67" s="373" t="s">
        <v>992</v>
      </c>
      <c r="C67" s="10" t="s">
        <v>853</v>
      </c>
      <c r="D67" s="9"/>
      <c r="E67" s="64" t="s">
        <v>993</v>
      </c>
      <c r="F67" s="14" t="s">
        <v>994</v>
      </c>
      <c r="G67" s="14" t="s">
        <v>994</v>
      </c>
      <c r="H67" s="14" t="s">
        <v>994</v>
      </c>
    </row>
    <row r="68" spans="1:8" ht="54" x14ac:dyDescent="0.25">
      <c r="A68" s="371"/>
      <c r="B68" s="374"/>
      <c r="C68" s="10"/>
      <c r="D68" s="9"/>
      <c r="E68" s="30" t="s">
        <v>995</v>
      </c>
      <c r="F68" s="14"/>
      <c r="G68" s="14"/>
      <c r="H68" s="14"/>
    </row>
    <row r="69" spans="1:8" ht="36" x14ac:dyDescent="0.25">
      <c r="A69" s="371"/>
      <c r="B69" s="374"/>
      <c r="C69" s="10"/>
      <c r="D69" s="9"/>
      <c r="E69" s="30" t="s">
        <v>996</v>
      </c>
      <c r="F69" s="14"/>
      <c r="G69" s="14"/>
      <c r="H69" s="14"/>
    </row>
    <row r="70" spans="1:8" ht="108" x14ac:dyDescent="0.25">
      <c r="A70" s="371"/>
      <c r="B70" s="374"/>
      <c r="C70" s="10"/>
      <c r="D70" s="9"/>
      <c r="E70" s="30" t="s">
        <v>997</v>
      </c>
      <c r="F70" s="14"/>
      <c r="G70" s="14"/>
      <c r="H70" s="14"/>
    </row>
    <row r="71" spans="1:8" ht="54" x14ac:dyDescent="0.25">
      <c r="A71" s="371"/>
      <c r="B71" s="374"/>
      <c r="C71" s="10"/>
      <c r="D71" s="9"/>
      <c r="E71" s="30" t="s">
        <v>998</v>
      </c>
      <c r="F71" s="14"/>
      <c r="G71" s="14"/>
      <c r="H71" s="14"/>
    </row>
    <row r="72" spans="1:8" ht="54" x14ac:dyDescent="0.25">
      <c r="A72" s="371"/>
      <c r="B72" s="374"/>
      <c r="C72" s="10"/>
      <c r="D72" s="9"/>
      <c r="E72" s="30" t="s">
        <v>999</v>
      </c>
      <c r="F72" s="142"/>
      <c r="G72" s="142"/>
      <c r="H72" s="142"/>
    </row>
    <row r="73" spans="1:8" ht="72" x14ac:dyDescent="0.25">
      <c r="A73" s="372"/>
      <c r="B73" s="375"/>
      <c r="C73" s="10"/>
      <c r="D73" s="9"/>
      <c r="E73" s="30" t="s">
        <v>1000</v>
      </c>
      <c r="F73" s="142"/>
      <c r="G73" s="142"/>
      <c r="H73" s="142"/>
    </row>
    <row r="74" spans="1:8" ht="144" x14ac:dyDescent="0.25">
      <c r="A74" s="19">
        <v>8.8000000000000007</v>
      </c>
      <c r="B74" s="9" t="s">
        <v>1001</v>
      </c>
      <c r="C74" s="49" t="s">
        <v>1002</v>
      </c>
      <c r="D74" s="9" t="s">
        <v>1003</v>
      </c>
      <c r="E74" s="9" t="s">
        <v>1004</v>
      </c>
      <c r="F74" s="161"/>
      <c r="G74" s="161"/>
      <c r="H74" s="161"/>
    </row>
    <row r="75" spans="1:8" ht="108" x14ac:dyDescent="0.25">
      <c r="A75" s="19">
        <v>8.9</v>
      </c>
      <c r="B75" s="9" t="s">
        <v>1005</v>
      </c>
      <c r="C75" s="49"/>
      <c r="D75" s="25"/>
      <c r="E75" s="25"/>
      <c r="F75" s="142"/>
      <c r="G75" s="142"/>
      <c r="H75" s="142"/>
    </row>
    <row r="76" spans="1:8" ht="36" x14ac:dyDescent="0.25">
      <c r="A76" s="70" t="s">
        <v>1006</v>
      </c>
      <c r="B76" s="373" t="s">
        <v>1007</v>
      </c>
      <c r="C76" s="362" t="s">
        <v>959</v>
      </c>
      <c r="D76" s="408" t="s">
        <v>1008</v>
      </c>
      <c r="E76" s="34" t="s">
        <v>1009</v>
      </c>
      <c r="F76" s="50"/>
      <c r="G76" s="50"/>
      <c r="H76" s="50"/>
    </row>
    <row r="77" spans="1:8" ht="36" x14ac:dyDescent="0.25">
      <c r="A77" s="83"/>
      <c r="B77" s="374"/>
      <c r="C77" s="362"/>
      <c r="D77" s="408"/>
      <c r="E77" s="34" t="s">
        <v>1010</v>
      </c>
      <c r="F77" s="50"/>
      <c r="G77" s="50"/>
      <c r="H77" s="50"/>
    </row>
    <row r="78" spans="1:8" ht="36" x14ac:dyDescent="0.25">
      <c r="A78" s="84"/>
      <c r="B78" s="375"/>
      <c r="C78" s="362"/>
      <c r="D78" s="408"/>
      <c r="E78" s="34" t="s">
        <v>1011</v>
      </c>
      <c r="F78" s="50"/>
      <c r="G78" s="50"/>
      <c r="H78" s="50"/>
    </row>
    <row r="79" spans="1:8" ht="180" x14ac:dyDescent="0.25">
      <c r="A79" s="370" t="s">
        <v>1012</v>
      </c>
      <c r="B79" s="72" t="s">
        <v>1013</v>
      </c>
      <c r="C79" s="14" t="s">
        <v>1014</v>
      </c>
      <c r="D79" s="9" t="s">
        <v>1015</v>
      </c>
      <c r="E79" s="19"/>
      <c r="F79" s="161">
        <v>487</v>
      </c>
      <c r="G79" s="161">
        <v>485</v>
      </c>
      <c r="H79" s="161">
        <v>500</v>
      </c>
    </row>
    <row r="80" spans="1:8" ht="36" x14ac:dyDescent="0.25">
      <c r="A80" s="371"/>
      <c r="B80" s="73"/>
      <c r="C80" s="14"/>
      <c r="D80" s="9" t="s">
        <v>1016</v>
      </c>
      <c r="E80" s="19"/>
      <c r="F80" s="161">
        <v>1450</v>
      </c>
      <c r="G80" s="161">
        <v>1450</v>
      </c>
      <c r="H80" s="161">
        <v>1600</v>
      </c>
    </row>
    <row r="81" spans="1:8" x14ac:dyDescent="0.25">
      <c r="A81" s="371"/>
      <c r="B81" s="73"/>
      <c r="C81" s="14"/>
      <c r="D81" s="9" t="s">
        <v>1017</v>
      </c>
      <c r="E81" s="19"/>
      <c r="F81" s="161">
        <v>10</v>
      </c>
      <c r="G81" s="161">
        <v>10</v>
      </c>
      <c r="H81" s="161">
        <v>10</v>
      </c>
    </row>
    <row r="82" spans="1:8" x14ac:dyDescent="0.25">
      <c r="A82" s="371"/>
      <c r="B82" s="73"/>
      <c r="C82" s="14"/>
      <c r="D82" s="9" t="s">
        <v>1018</v>
      </c>
      <c r="E82" s="19"/>
      <c r="F82" s="161">
        <v>2</v>
      </c>
      <c r="G82" s="161">
        <v>10</v>
      </c>
      <c r="H82" s="161">
        <v>20</v>
      </c>
    </row>
    <row r="83" spans="1:8" x14ac:dyDescent="0.25">
      <c r="A83" s="371"/>
      <c r="B83" s="73"/>
      <c r="C83" s="14"/>
      <c r="D83" s="9" t="s">
        <v>1019</v>
      </c>
      <c r="E83" s="19"/>
      <c r="F83" s="161">
        <v>11</v>
      </c>
      <c r="G83" s="161">
        <v>5</v>
      </c>
      <c r="H83" s="161">
        <v>5</v>
      </c>
    </row>
    <row r="84" spans="1:8" x14ac:dyDescent="0.25">
      <c r="A84" s="371"/>
      <c r="B84" s="73"/>
      <c r="C84" s="14"/>
      <c r="D84" s="9" t="s">
        <v>1020</v>
      </c>
      <c r="E84" s="19"/>
      <c r="F84" s="161">
        <v>15</v>
      </c>
      <c r="G84" s="161">
        <v>15</v>
      </c>
      <c r="H84" s="161">
        <v>20</v>
      </c>
    </row>
    <row r="85" spans="1:8" ht="36" x14ac:dyDescent="0.25">
      <c r="A85" s="372"/>
      <c r="B85" s="74"/>
      <c r="C85" s="14"/>
      <c r="D85" s="9" t="s">
        <v>1021</v>
      </c>
      <c r="E85" s="19"/>
      <c r="F85" s="161">
        <v>500</v>
      </c>
      <c r="G85" s="161">
        <v>500</v>
      </c>
      <c r="H85" s="161">
        <v>500</v>
      </c>
    </row>
    <row r="86" spans="1:8" ht="144" x14ac:dyDescent="0.25">
      <c r="A86" s="19" t="s">
        <v>1022</v>
      </c>
      <c r="B86" s="9" t="s">
        <v>1023</v>
      </c>
      <c r="C86" s="25"/>
      <c r="D86" s="25"/>
      <c r="E86" s="25"/>
      <c r="F86" s="142"/>
      <c r="G86" s="142"/>
      <c r="H86" s="142"/>
    </row>
    <row r="87" spans="1:8" x14ac:dyDescent="0.25">
      <c r="F87" s="513">
        <f>SUM(F4:F86)</f>
        <v>135455.24699999997</v>
      </c>
      <c r="G87" s="513">
        <f t="shared" ref="G87:H87" si="0">SUM(G4:G86)</f>
        <v>244867.00900000002</v>
      </c>
      <c r="H87" s="513">
        <f t="shared" si="0"/>
        <v>277099.85499999998</v>
      </c>
    </row>
    <row r="88" spans="1:8" x14ac:dyDescent="0.25">
      <c r="F88" s="187"/>
      <c r="G88" s="187"/>
      <c r="H88" s="187"/>
    </row>
  </sheetData>
  <mergeCells count="31">
    <mergeCell ref="B76:B78"/>
    <mergeCell ref="C76:C78"/>
    <mergeCell ref="D76:D78"/>
    <mergeCell ref="A79:A85"/>
    <mergeCell ref="D61:D63"/>
    <mergeCell ref="E61:E63"/>
    <mergeCell ref="C64:C66"/>
    <mergeCell ref="D64:D66"/>
    <mergeCell ref="A67:A73"/>
    <mergeCell ref="B67:B73"/>
    <mergeCell ref="A59:A60"/>
    <mergeCell ref="C59:C60"/>
    <mergeCell ref="A61:A66"/>
    <mergeCell ref="B61:B66"/>
    <mergeCell ref="C61:C63"/>
    <mergeCell ref="E35:E37"/>
    <mergeCell ref="C38:C41"/>
    <mergeCell ref="D39:D41"/>
    <mergeCell ref="C43:C53"/>
    <mergeCell ref="A57:A58"/>
    <mergeCell ref="D4:D7"/>
    <mergeCell ref="C8:C12"/>
    <mergeCell ref="C13:C34"/>
    <mergeCell ref="A35:A56"/>
    <mergeCell ref="B35:B56"/>
    <mergeCell ref="C35:C37"/>
    <mergeCell ref="C54:C56"/>
    <mergeCell ref="A4:A34"/>
    <mergeCell ref="C4:C7"/>
    <mergeCell ref="D35:D37"/>
    <mergeCell ref="B4:B16"/>
  </mergeCells>
  <printOptions horizontalCentered="1"/>
  <pageMargins left="0.31496062992125984" right="0.31496062992125984" top="0.51181102362204722" bottom="0.11811023622047245"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Sheet1</vt:lpstr>
      <vt:lpstr>Goal1</vt:lpstr>
      <vt:lpstr>Goal 2</vt:lpstr>
      <vt:lpstr>Goal3</vt:lpstr>
      <vt:lpstr>Goal 4</vt:lpstr>
      <vt:lpstr>Goal 5</vt:lpstr>
      <vt:lpstr>Goal6</vt:lpstr>
      <vt:lpstr>Goal 7</vt:lpstr>
      <vt:lpstr>Goal 8</vt:lpstr>
      <vt:lpstr>Goal 9</vt:lpstr>
      <vt:lpstr>Goal 10</vt:lpstr>
      <vt:lpstr>Goal 11</vt:lpstr>
      <vt:lpstr>Goal 12</vt:lpstr>
      <vt:lpstr>GOAL 13</vt:lpstr>
      <vt:lpstr>Goal 15</vt:lpstr>
      <vt:lpstr>Goal 16</vt:lpstr>
      <vt:lpstr>'Goal 15'!Print_Area</vt:lpstr>
      <vt:lpstr>Goal1!Print_Area</vt:lpstr>
      <vt:lpstr>Goal3!Print_Area</vt:lpstr>
      <vt:lpstr>'Goal 10'!Print_Titles</vt:lpstr>
      <vt:lpstr>'Goal 12'!Print_Titles</vt:lpstr>
      <vt:lpstr>'Goal 2'!Print_Titles</vt:lpstr>
      <vt:lpstr>'Goal 4'!Print_Titles</vt:lpstr>
      <vt:lpstr>'Goal 5'!Print_Titles</vt:lpstr>
      <vt:lpstr>'Goal 8'!Print_Titles</vt:lpstr>
      <vt:lpstr>'Goal 9'!Print_Titles</vt:lpstr>
      <vt:lpstr>Goal1!Print_Titles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 Inc.</cp:lastModifiedBy>
  <cp:lastPrinted>2019-09-10T06:16:25Z</cp:lastPrinted>
  <dcterms:created xsi:type="dcterms:W3CDTF">2019-08-26T02:17:00Z</dcterms:created>
  <dcterms:modified xsi:type="dcterms:W3CDTF">2019-09-10T06:16:34Z</dcterms:modified>
</cp:coreProperties>
</file>